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BNUP (EP) 29° LLAMADO\"/>
    </mc:Choice>
  </mc:AlternateContent>
  <bookViews>
    <workbookView xWindow="0" yWindow="0" windowWidth="20490" windowHeight="7320" tabRatio="795"/>
  </bookViews>
  <sheets>
    <sheet name="&gt; 30%-BNUP (EP)" sheetId="33" r:id="rId1"/>
  </sheets>
  <calcPr calcId="162913"/>
</workbook>
</file>

<file path=xl/calcChain.xml><?xml version="1.0" encoding="utf-8"?>
<calcChain xmlns="http://schemas.openxmlformats.org/spreadsheetml/2006/main">
  <c r="C68" i="33" l="1"/>
  <c r="C64" i="33"/>
  <c r="E74" i="33" l="1"/>
  <c r="E73" i="33"/>
  <c r="E72" i="33"/>
  <c r="E71" i="33"/>
  <c r="E70" i="33"/>
  <c r="C61" i="33"/>
  <c r="D61" i="33" s="1"/>
  <c r="E61" i="33" s="1"/>
  <c r="B61" i="33"/>
  <c r="K49" i="33"/>
  <c r="I47" i="33"/>
  <c r="H47" i="33"/>
  <c r="B41" i="33"/>
  <c r="B40" i="33"/>
  <c r="C36" i="33"/>
  <c r="C38" i="33" s="1"/>
  <c r="D35" i="33"/>
  <c r="B34" i="33"/>
  <c r="B27" i="33"/>
  <c r="B26" i="33"/>
  <c r="B14" i="33"/>
  <c r="B11" i="33"/>
  <c r="B6" i="33"/>
  <c r="B5" i="33"/>
  <c r="C37" i="33" l="1"/>
  <c r="B28" i="33"/>
  <c r="D25" i="33"/>
  <c r="B17" i="33"/>
  <c r="B25" i="33" s="1"/>
  <c r="C12" i="33"/>
  <c r="C13" i="33"/>
  <c r="B45" i="33" s="1"/>
  <c r="C45" i="33" s="1"/>
  <c r="C14" i="33"/>
  <c r="D31" i="33"/>
  <c r="B49" i="33" s="1"/>
  <c r="C27" i="33" l="1"/>
  <c r="B47" i="33" s="1"/>
  <c r="C47" i="33" s="1"/>
  <c r="C28" i="33"/>
  <c r="B53" i="33" s="1"/>
  <c r="C53" i="33" s="1"/>
  <c r="C26" i="33"/>
  <c r="B44" i="33"/>
  <c r="B50" i="33"/>
  <c r="B63" i="33"/>
  <c r="C63" i="33"/>
  <c r="C18" i="33"/>
  <c r="C19" i="33"/>
  <c r="D63" i="33"/>
  <c r="C49" i="33"/>
  <c r="C11" i="33"/>
  <c r="C15" i="33"/>
  <c r="D66" i="33" l="1"/>
  <c r="B51" i="33"/>
  <c r="C51" i="33" s="1"/>
  <c r="C29" i="33"/>
  <c r="B75" i="33"/>
  <c r="D26" i="33"/>
  <c r="B52" i="33"/>
  <c r="B18" i="33"/>
  <c r="C20" i="33"/>
  <c r="C21" i="33" s="1"/>
  <c r="C44" i="33"/>
  <c r="F44" i="33"/>
  <c r="B60" i="33"/>
  <c r="B46" i="33"/>
  <c r="C46" i="33" s="1"/>
  <c r="B19" i="33"/>
  <c r="D64" i="33"/>
  <c r="E63" i="33"/>
  <c r="D75" i="33" l="1"/>
  <c r="C67" i="33"/>
  <c r="C75" i="33" s="1"/>
  <c r="E75" i="33" s="1"/>
  <c r="E64" i="33"/>
  <c r="E65" i="33" s="1"/>
  <c r="E66" i="33" s="1"/>
  <c r="G48" i="33"/>
  <c r="C52" i="33"/>
  <c r="G49" i="33"/>
  <c r="B20" i="33"/>
  <c r="B21" i="33" s="1"/>
  <c r="B54" i="33"/>
  <c r="E67" i="33" l="1"/>
  <c r="E68" i="33" s="1"/>
  <c r="E69" i="33" s="1"/>
  <c r="C54" i="33"/>
  <c r="C55" i="33" s="1"/>
  <c r="B55" i="33"/>
  <c r="F69" i="33" l="1"/>
  <c r="B76" i="33"/>
  <c r="D76" i="33"/>
  <c r="C76" i="33"/>
  <c r="C56" i="33"/>
  <c r="E49" i="33"/>
  <c r="E44" i="33"/>
  <c r="E46" i="33"/>
  <c r="E55" i="33" l="1"/>
</calcChain>
</file>

<file path=xl/comments1.xml><?xml version="1.0" encoding="utf-8"?>
<comments xmlns="http://schemas.openxmlformats.org/spreadsheetml/2006/main">
  <authors>
    <author>Gonzalo Andres Madrid Barrera</author>
  </authors>
  <commentList>
    <comment ref="B64" authorId="0" shapeId="0">
      <text>
        <r>
          <rPr>
            <b/>
            <sz val="9"/>
            <color indexed="81"/>
            <rFont val="Tahoma"/>
            <charset val="1"/>
          </rPr>
          <t xml:space="preserve">maipu: </t>
        </r>
        <r>
          <rPr>
            <sz val="9"/>
            <color indexed="81"/>
            <rFont val="Tahoma"/>
            <family val="2"/>
          </rPr>
          <t>en el caso de nuestra comuna los comité no aportan ya que el municipio financia su aporte</t>
        </r>
      </text>
    </comment>
  </commentList>
</comments>
</file>

<file path=xl/sharedStrings.xml><?xml version="1.0" encoding="utf-8"?>
<sst xmlns="http://schemas.openxmlformats.org/spreadsheetml/2006/main" count="88" uniqueCount="68">
  <si>
    <t>% REGLAMENTARIO Municipio</t>
  </si>
  <si>
    <t>Comité</t>
  </si>
  <si>
    <t>Municipio</t>
  </si>
  <si>
    <t>SECTOR</t>
  </si>
  <si>
    <t>M$</t>
  </si>
  <si>
    <t>$</t>
  </si>
  <si>
    <t>APORTES EQUIPAMIENTO PUBLICO</t>
  </si>
  <si>
    <t>Costo x M2 de pasaje o calle ($)</t>
  </si>
  <si>
    <t>SUP: FRENTE EQUIP. PUBLICO (m2)</t>
  </si>
  <si>
    <t>% REGLAMENTARIO comité</t>
  </si>
  <si>
    <t>&lt; Tope 30% ===&gt; Serviu pone el 100%</t>
  </si>
  <si>
    <t>APORTES REGLAMENTARIO SIN BNUP M$</t>
  </si>
  <si>
    <t>Monto Obras Anex. Impresc M$</t>
  </si>
  <si>
    <t>Suma Aportes Vecinos y Municipios BNUP</t>
  </si>
  <si>
    <t>Ingenieria</t>
  </si>
  <si>
    <t>APORTES EQUIPAMIENTO con BNUP</t>
  </si>
  <si>
    <t>Saldo Sector</t>
  </si>
  <si>
    <t>Si &lt; Tope 30% ===&gt; Serviu pone el 100%</t>
  </si>
  <si>
    <t>Compartido</t>
  </si>
  <si>
    <t>m2 Saldo a Compartir</t>
  </si>
  <si>
    <t xml:space="preserve">Total </t>
  </si>
  <si>
    <t>COSTO TOTAL APORTE POR FRENTE publico</t>
  </si>
  <si>
    <t>Sector</t>
  </si>
  <si>
    <t>COSTO TOTAL DE PROYECTO (M$) Con /Ob. Anexas (100%)</t>
  </si>
  <si>
    <t>3% del Costo T con Obras Anexas Impresc.</t>
  </si>
  <si>
    <t>Por Ingenieria</t>
  </si>
  <si>
    <t>Sector por 70%</t>
  </si>
  <si>
    <t>Sitios Municipal que enfrentan</t>
  </si>
  <si>
    <t>INGRESE LA SUP TOTAL DEL PROY. POSTULADO (m2)</t>
  </si>
  <si>
    <t>INGRESE LA SUP QUE ES BNUP DEL PROY. (m2)</t>
  </si>
  <si>
    <t>% Relativo entre ambas</t>
  </si>
  <si>
    <t>Superficie a Compartir (m2)  = Sup Tot-30%</t>
  </si>
  <si>
    <t>Sector por 30%</t>
  </si>
  <si>
    <t>Municipio (70%)</t>
  </si>
  <si>
    <t>Municipio (30%)</t>
  </si>
  <si>
    <t xml:space="preserve">Sector por Vulnerabilidad del Comité (30%) </t>
  </si>
  <si>
    <t xml:space="preserve">Sector por Vulnerabilidad del Comité (70%) </t>
  </si>
  <si>
    <t>Ingrese Costo Referencia</t>
  </si>
  <si>
    <t>%</t>
  </si>
  <si>
    <t>RESUMEN DE APORTES EN SPP M$ (Sin descuentos)</t>
  </si>
  <si>
    <t>Resumen de Aportes  M$ (Con Dcto.)</t>
  </si>
  <si>
    <t>Comité Reglamentario</t>
  </si>
  <si>
    <t xml:space="preserve"> Suma Filas 47+48+49+50</t>
  </si>
  <si>
    <t>Sector = Aporte Sector 70%+Aporte Sector 30%+Aporte Municipio y Comité del 30%</t>
  </si>
  <si>
    <t>Aporte Por Reglamento(M$)</t>
  </si>
  <si>
    <t>Aporte Por Sitio(M$)</t>
  </si>
  <si>
    <t>Aporte Equip. Público (BNUP)(M$)</t>
  </si>
  <si>
    <t>Aporte por Subsidio a Comité(M$)</t>
  </si>
  <si>
    <t>Aporte por Excepciones(M$)</t>
  </si>
  <si>
    <t>Monto Sub Total Aporte (M$):</t>
  </si>
  <si>
    <t>% Sub Total:</t>
  </si>
  <si>
    <t>Aporte por Superación al Valor Límite (M$):</t>
  </si>
  <si>
    <t>Monto Obras Anexas Adicionales (M$):</t>
  </si>
  <si>
    <t>Monto Total de Aporte (M$):</t>
  </si>
  <si>
    <t>% Total Aporte:</t>
  </si>
  <si>
    <r>
      <t>Totales</t>
    </r>
    <r>
      <rPr>
        <sz val="11"/>
        <color theme="1"/>
        <rFont val="Calibri"/>
        <family val="2"/>
        <scheme val="minor"/>
      </rPr>
      <t> </t>
    </r>
  </si>
  <si>
    <t>30% de la Sup. Total  M2</t>
  </si>
  <si>
    <t>Aporte Mínimo Reglamentario(M$)</t>
  </si>
  <si>
    <r>
      <t>Comité</t>
    </r>
    <r>
      <rPr>
        <sz val="11"/>
        <color theme="1"/>
        <rFont val="Calibri"/>
        <family val="2"/>
        <scheme val="minor"/>
      </rPr>
      <t> </t>
    </r>
  </si>
  <si>
    <r>
      <t>Municipalidad</t>
    </r>
    <r>
      <rPr>
        <sz val="11"/>
        <color theme="1"/>
        <rFont val="Calibri"/>
        <family val="2"/>
        <scheme val="minor"/>
      </rPr>
      <t> </t>
    </r>
  </si>
  <si>
    <r>
      <t>SERVIU</t>
    </r>
    <r>
      <rPr>
        <sz val="11"/>
        <color theme="1"/>
        <rFont val="Calibri"/>
        <family val="2"/>
        <scheme val="minor"/>
      </rPr>
      <t> </t>
    </r>
  </si>
  <si>
    <t>APORTES REGLAMENTARIOS Con BNUP</t>
  </si>
  <si>
    <t>Municipio Reglamentario</t>
  </si>
  <si>
    <t>Por Subsidio al Comité</t>
  </si>
  <si>
    <t>Diferencia</t>
  </si>
  <si>
    <t>SALDO APORTE POR FRENTE publico % cargo Sector</t>
  </si>
  <si>
    <t>BO-REG-MAI-13068</t>
  </si>
  <si>
    <t>Calculo E.P para postulaciones (30% Tope)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</si>
</sst>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167" formatCode="0_ ;\-0\ "/>
    <numFmt numFmtId="168" formatCode="#,##0_ ;\-#,##0\ "/>
    <numFmt numFmtId="169" formatCode="#,##0.00_ ;\-#,##0.00\ "/>
    <numFmt numFmtId="170" formatCode="_ &quot;$&quot;* #,##0.000_ ;_ &quot;$&quot;* \-#,##0.000_ ;_ &quot;$&quot;* &quot;-&quot;?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indexed="81"/>
      <name val="Tahoma"/>
      <charset val="1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507CD1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121">
    <xf numFmtId="0" fontId="0" fillId="0" borderId="0" xfId="0"/>
    <xf numFmtId="0" fontId="0" fillId="3" borderId="1" xfId="0" applyFill="1" applyBorder="1"/>
    <xf numFmtId="3" fontId="0" fillId="0" borderId="0" xfId="0" applyNumberFormat="1"/>
    <xf numFmtId="0" fontId="0" fillId="0" borderId="1" xfId="0" applyBorder="1"/>
    <xf numFmtId="0" fontId="0" fillId="0" borderId="0" xfId="0" applyFill="1" applyBorder="1"/>
    <xf numFmtId="0" fontId="0" fillId="0" borderId="0" xfId="0" applyProtection="1"/>
    <xf numFmtId="4" fontId="0" fillId="4" borderId="1" xfId="0" applyNumberFormat="1" applyFill="1" applyBorder="1" applyProtection="1">
      <protection locked="0"/>
    </xf>
    <xf numFmtId="0" fontId="3" fillId="0" borderId="0" xfId="0" applyFont="1"/>
    <xf numFmtId="3" fontId="0" fillId="4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center"/>
    </xf>
    <xf numFmtId="4" fontId="0" fillId="0" borderId="0" xfId="0" applyNumberFormat="1" applyProtection="1">
      <protection locked="0"/>
    </xf>
    <xf numFmtId="4" fontId="0" fillId="0" borderId="0" xfId="0" applyNumberFormat="1" applyAlignment="1" applyProtection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4" fontId="0" fillId="6" borderId="0" xfId="0" applyNumberFormat="1" applyFill="1" applyAlignment="1" applyProtection="1">
      <alignment horizontal="center"/>
    </xf>
    <xf numFmtId="4" fontId="0" fillId="6" borderId="1" xfId="0" applyNumberFormat="1" applyFill="1" applyBorder="1" applyAlignment="1" applyProtection="1">
      <alignment horizontal="center"/>
    </xf>
    <xf numFmtId="4" fontId="4" fillId="6" borderId="1" xfId="0" applyNumberFormat="1" applyFont="1" applyFill="1" applyBorder="1" applyProtection="1"/>
    <xf numFmtId="4" fontId="4" fillId="6" borderId="0" xfId="0" applyNumberFormat="1" applyFont="1" applyFill="1" applyProtection="1"/>
    <xf numFmtId="4" fontId="4" fillId="5" borderId="1" xfId="0" applyNumberFormat="1" applyFont="1" applyFill="1" applyBorder="1" applyProtection="1"/>
    <xf numFmtId="0" fontId="0" fillId="0" borderId="4" xfId="0" applyBorder="1"/>
    <xf numFmtId="0" fontId="0" fillId="0" borderId="5" xfId="0" applyBorder="1"/>
    <xf numFmtId="0" fontId="0" fillId="0" borderId="6" xfId="0" applyBorder="1"/>
    <xf numFmtId="4" fontId="0" fillId="0" borderId="6" xfId="0" applyNumberFormat="1" applyBorder="1"/>
    <xf numFmtId="0" fontId="0" fillId="0" borderId="2" xfId="0" applyBorder="1"/>
    <xf numFmtId="10" fontId="4" fillId="0" borderId="2" xfId="1" applyNumberFormat="1" applyFont="1" applyBorder="1"/>
    <xf numFmtId="0" fontId="0" fillId="0" borderId="2" xfId="0" applyFill="1" applyBorder="1"/>
    <xf numFmtId="4" fontId="4" fillId="6" borderId="1" xfId="0" applyNumberFormat="1" applyFont="1" applyFill="1" applyBorder="1"/>
    <xf numFmtId="0" fontId="4" fillId="5" borderId="4" xfId="0" applyFont="1" applyFill="1" applyBorder="1" applyAlignment="1" applyProtection="1">
      <alignment horizontal="center" vertical="center"/>
    </xf>
    <xf numFmtId="0" fontId="0" fillId="0" borderId="6" xfId="0" applyFill="1" applyBorder="1" applyProtection="1"/>
    <xf numFmtId="0" fontId="0" fillId="0" borderId="8" xfId="0" applyFill="1" applyBorder="1" applyAlignment="1" applyProtection="1">
      <alignment horizontal="center" vertical="center" wrapText="1"/>
    </xf>
    <xf numFmtId="0" fontId="0" fillId="0" borderId="8" xfId="0" applyFill="1" applyBorder="1" applyProtection="1"/>
    <xf numFmtId="0" fontId="4" fillId="2" borderId="10" xfId="0" applyFont="1" applyFill="1" applyBorder="1" applyAlignment="1" applyProtection="1">
      <alignment horizontal="center" vertical="center" wrapText="1"/>
    </xf>
    <xf numFmtId="3" fontId="6" fillId="5" borderId="2" xfId="0" applyNumberFormat="1" applyFont="1" applyFill="1" applyBorder="1" applyAlignment="1" applyProtection="1">
      <alignment horizontal="right"/>
    </xf>
    <xf numFmtId="42" fontId="0" fillId="2" borderId="1" xfId="8" applyFont="1" applyFill="1" applyBorder="1" applyAlignment="1" applyProtection="1">
      <alignment horizontal="center"/>
    </xf>
    <xf numFmtId="42" fontId="4" fillId="6" borderId="1" xfId="8" applyFont="1" applyFill="1" applyBorder="1" applyAlignment="1" applyProtection="1">
      <alignment horizontal="center"/>
    </xf>
    <xf numFmtId="167" fontId="0" fillId="0" borderId="0" xfId="0" applyNumberFormat="1"/>
    <xf numFmtId="9" fontId="0" fillId="4" borderId="1" xfId="7" applyNumberFormat="1" applyFont="1" applyFill="1" applyBorder="1" applyProtection="1">
      <protection locked="0"/>
    </xf>
    <xf numFmtId="42" fontId="7" fillId="2" borderId="1" xfId="8" applyFont="1" applyFill="1" applyBorder="1" applyAlignment="1" applyProtection="1">
      <alignment horizontal="center"/>
    </xf>
    <xf numFmtId="0" fontId="0" fillId="0" borderId="11" xfId="0" applyBorder="1"/>
    <xf numFmtId="42" fontId="0" fillId="0" borderId="0" xfId="0" applyNumberFormat="1"/>
    <xf numFmtId="42" fontId="0" fillId="0" borderId="0" xfId="0" applyNumberFormat="1" applyProtection="1"/>
    <xf numFmtId="168" fontId="4" fillId="6" borderId="2" xfId="7" applyNumberFormat="1" applyFont="1" applyFill="1" applyBorder="1"/>
    <xf numFmtId="0" fontId="0" fillId="6" borderId="2" xfId="0" applyFill="1" applyBorder="1"/>
    <xf numFmtId="42" fontId="0" fillId="4" borderId="1" xfId="7" applyNumberFormat="1" applyFont="1" applyFill="1" applyBorder="1" applyProtection="1">
      <protection locked="0"/>
    </xf>
    <xf numFmtId="42" fontId="4" fillId="6" borderId="1" xfId="7" applyNumberFormat="1" applyFont="1" applyFill="1" applyBorder="1" applyProtection="1">
      <protection locked="0"/>
    </xf>
    <xf numFmtId="4" fontId="4" fillId="0" borderId="2" xfId="0" applyNumberFormat="1" applyFont="1" applyBorder="1"/>
    <xf numFmtId="9" fontId="0" fillId="0" borderId="0" xfId="7" applyNumberFormat="1" applyFont="1" applyFill="1" applyBorder="1" applyProtection="1">
      <protection locked="0"/>
    </xf>
    <xf numFmtId="42" fontId="4" fillId="0" borderId="0" xfId="8" applyFont="1" applyFill="1" applyBorder="1" applyAlignment="1" applyProtection="1">
      <alignment horizontal="center"/>
    </xf>
    <xf numFmtId="3" fontId="4" fillId="6" borderId="1" xfId="7" applyNumberFormat="1" applyFont="1" applyFill="1" applyBorder="1" applyProtection="1">
      <protection locked="0"/>
    </xf>
    <xf numFmtId="42" fontId="4" fillId="6" borderId="1" xfId="8" applyFont="1" applyFill="1" applyBorder="1" applyProtection="1"/>
    <xf numFmtId="3" fontId="4" fillId="0" borderId="4" xfId="0" applyNumberFormat="1" applyFont="1" applyBorder="1"/>
    <xf numFmtId="3" fontId="4" fillId="0" borderId="5" xfId="0" applyNumberFormat="1" applyFont="1" applyBorder="1"/>
    <xf numFmtId="3" fontId="4" fillId="0" borderId="6" xfId="0" applyNumberFormat="1" applyFont="1" applyBorder="1"/>
    <xf numFmtId="0" fontId="7" fillId="3" borderId="1" xfId="0" applyFont="1" applyFill="1" applyBorder="1"/>
    <xf numFmtId="168" fontId="7" fillId="0" borderId="2" xfId="8" applyNumberFormat="1" applyFont="1" applyBorder="1"/>
    <xf numFmtId="0" fontId="0" fillId="0" borderId="5" xfId="0" applyFill="1" applyBorder="1"/>
    <xf numFmtId="4" fontId="0" fillId="0" borderId="5" xfId="0" applyNumberFormat="1" applyBorder="1"/>
    <xf numFmtId="3" fontId="0" fillId="0" borderId="5" xfId="0" applyNumberFormat="1" applyBorder="1"/>
    <xf numFmtId="0" fontId="0" fillId="0" borderId="12" xfId="0" applyFill="1" applyBorder="1"/>
    <xf numFmtId="3" fontId="0" fillId="0" borderId="12" xfId="0" applyNumberFormat="1" applyBorder="1"/>
    <xf numFmtId="0" fontId="4" fillId="0" borderId="2" xfId="0" applyFont="1" applyBorder="1"/>
    <xf numFmtId="9" fontId="0" fillId="4" borderId="1" xfId="1" applyFont="1" applyFill="1" applyBorder="1" applyAlignment="1" applyProtection="1">
      <alignment horizontal="center"/>
      <protection locked="0"/>
    </xf>
    <xf numFmtId="42" fontId="0" fillId="0" borderId="0" xfId="8" applyFont="1" applyFill="1" applyBorder="1" applyAlignment="1" applyProtection="1">
      <alignment horizontal="center"/>
    </xf>
    <xf numFmtId="168" fontId="0" fillId="0" borderId="0" xfId="0" applyNumberFormat="1"/>
    <xf numFmtId="3" fontId="3" fillId="6" borderId="2" xfId="0" applyNumberFormat="1" applyFont="1" applyFill="1" applyBorder="1"/>
    <xf numFmtId="42" fontId="3" fillId="6" borderId="1" xfId="8" applyFont="1" applyFill="1" applyBorder="1" applyProtection="1">
      <protection locked="0"/>
    </xf>
    <xf numFmtId="0" fontId="0" fillId="0" borderId="3" xfId="0" applyBorder="1"/>
    <xf numFmtId="42" fontId="0" fillId="0" borderId="0" xfId="0" applyNumberFormat="1" applyFill="1" applyProtection="1"/>
    <xf numFmtId="0" fontId="4" fillId="0" borderId="1" xfId="0" applyFont="1" applyFill="1" applyBorder="1" applyAlignment="1" applyProtection="1">
      <alignment horizontal="left"/>
    </xf>
    <xf numFmtId="0" fontId="0" fillId="0" borderId="9" xfId="0" applyFill="1" applyBorder="1"/>
    <xf numFmtId="0" fontId="0" fillId="0" borderId="7" xfId="0" applyFill="1" applyBorder="1"/>
    <xf numFmtId="0" fontId="4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9" fontId="3" fillId="6" borderId="2" xfId="1" applyFont="1" applyFill="1" applyBorder="1"/>
    <xf numFmtId="9" fontId="0" fillId="0" borderId="4" xfId="1" applyFont="1" applyBorder="1"/>
    <xf numFmtId="9" fontId="0" fillId="0" borderId="5" xfId="1" applyFont="1" applyBorder="1"/>
    <xf numFmtId="9" fontId="0" fillId="0" borderId="6" xfId="1" applyFont="1" applyBorder="1"/>
    <xf numFmtId="0" fontId="0" fillId="0" borderId="0" xfId="0" applyFill="1"/>
    <xf numFmtId="3" fontId="0" fillId="0" borderId="0" xfId="0" applyNumberFormat="1" applyFill="1" applyProtection="1"/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6" fillId="4" borderId="2" xfId="0" applyNumberFormat="1" applyFont="1" applyFill="1" applyBorder="1"/>
    <xf numFmtId="0" fontId="4" fillId="4" borderId="2" xfId="0" applyFont="1" applyFill="1" applyBorder="1" applyAlignment="1">
      <alignment horizontal="center"/>
    </xf>
    <xf numFmtId="0" fontId="8" fillId="0" borderId="0" xfId="0" applyFont="1"/>
    <xf numFmtId="3" fontId="0" fillId="0" borderId="0" xfId="0" applyNumberFormat="1" applyProtection="1"/>
    <xf numFmtId="10" fontId="0" fillId="0" borderId="0" xfId="1" applyNumberFormat="1" applyFont="1" applyProtection="1"/>
    <xf numFmtId="0" fontId="4" fillId="6" borderId="3" xfId="0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10" fontId="4" fillId="0" borderId="2" xfId="0" applyNumberFormat="1" applyFont="1" applyBorder="1" applyAlignment="1">
      <alignment horizontal="center" vertical="center"/>
    </xf>
    <xf numFmtId="42" fontId="6" fillId="4" borderId="2" xfId="8" applyFont="1" applyFill="1" applyBorder="1"/>
    <xf numFmtId="0" fontId="0" fillId="0" borderId="13" xfId="0" applyBorder="1"/>
    <xf numFmtId="3" fontId="4" fillId="0" borderId="13" xfId="0" applyNumberFormat="1" applyFont="1" applyBorder="1"/>
    <xf numFmtId="9" fontId="0" fillId="0" borderId="13" xfId="1" applyFont="1" applyBorder="1"/>
    <xf numFmtId="0" fontId="4" fillId="0" borderId="6" xfId="0" applyFont="1" applyBorder="1" applyAlignment="1">
      <alignment horizontal="center" vertical="center"/>
    </xf>
    <xf numFmtId="3" fontId="4" fillId="4" borderId="5" xfId="0" applyNumberFormat="1" applyFont="1" applyFill="1" applyBorder="1"/>
    <xf numFmtId="44" fontId="0" fillId="0" borderId="12" xfId="0" applyNumberFormat="1" applyBorder="1"/>
    <xf numFmtId="10" fontId="7" fillId="6" borderId="1" xfId="1" applyNumberFormat="1" applyFont="1" applyFill="1" applyBorder="1" applyProtection="1"/>
    <xf numFmtId="42" fontId="0" fillId="0" borderId="5" xfId="8" applyFont="1" applyBorder="1"/>
    <xf numFmtId="42" fontId="0" fillId="0" borderId="13" xfId="8" applyFont="1" applyBorder="1"/>
    <xf numFmtId="42" fontId="0" fillId="0" borderId="6" xfId="8" applyFont="1" applyBorder="1"/>
    <xf numFmtId="0" fontId="10" fillId="8" borderId="2" xfId="0" applyFont="1" applyFill="1" applyBorder="1"/>
    <xf numFmtId="42" fontId="7" fillId="0" borderId="5" xfId="8" applyFont="1" applyBorder="1"/>
    <xf numFmtId="3" fontId="0" fillId="0" borderId="4" xfId="0" applyNumberFormat="1" applyBorder="1"/>
    <xf numFmtId="3" fontId="0" fillId="0" borderId="13" xfId="0" applyNumberFormat="1" applyBorder="1"/>
    <xf numFmtId="0" fontId="0" fillId="0" borderId="4" xfId="0" applyFill="1" applyBorder="1"/>
    <xf numFmtId="42" fontId="0" fillId="0" borderId="4" xfId="8" applyFont="1" applyFill="1" applyBorder="1"/>
    <xf numFmtId="42" fontId="4" fillId="0" borderId="4" xfId="8" applyFont="1" applyFill="1" applyBorder="1"/>
    <xf numFmtId="42" fontId="11" fillId="4" borderId="10" xfId="0" applyNumberFormat="1" applyFont="1" applyFill="1" applyBorder="1" applyAlignment="1">
      <alignment horizontal="center" vertical="center" wrapText="1"/>
    </xf>
    <xf numFmtId="10" fontId="0" fillId="0" borderId="1" xfId="1" applyNumberFormat="1" applyFont="1" applyBorder="1" applyAlignment="1">
      <alignment horizontal="center"/>
    </xf>
    <xf numFmtId="42" fontId="4" fillId="4" borderId="0" xfId="0" applyNumberFormat="1" applyFont="1" applyFill="1" applyProtection="1"/>
    <xf numFmtId="169" fontId="0" fillId="0" borderId="0" xfId="0" applyNumberFormat="1"/>
    <xf numFmtId="10" fontId="4" fillId="6" borderId="1" xfId="0" applyNumberFormat="1" applyFont="1" applyFill="1" applyBorder="1" applyProtection="1"/>
    <xf numFmtId="1" fontId="0" fillId="0" borderId="0" xfId="0" applyNumberFormat="1"/>
    <xf numFmtId="1" fontId="0" fillId="6" borderId="0" xfId="0" applyNumberFormat="1" applyFill="1"/>
    <xf numFmtId="170" fontId="0" fillId="0" borderId="0" xfId="0" applyNumberFormat="1"/>
    <xf numFmtId="9" fontId="4" fillId="0" borderId="1" xfId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3" fontId="7" fillId="4" borderId="10" xfId="0" applyNumberFormat="1" applyFont="1" applyFill="1" applyBorder="1" applyAlignment="1">
      <alignment horizontal="right"/>
    </xf>
    <xf numFmtId="3" fontId="7" fillId="4" borderId="10" xfId="0" applyNumberFormat="1" applyFont="1" applyFill="1" applyBorder="1" applyAlignment="1">
      <alignment horizontal="right" indent="1"/>
    </xf>
  </cellXfs>
  <cellStyles count="9">
    <cellStyle name="Millares [0]" xfId="7" builtinId="6"/>
    <cellStyle name="Moneda [0]" xfId="8" builtinId="7"/>
    <cellStyle name="Normal" xfId="0" builtinId="0"/>
    <cellStyle name="Normal 2" xfId="3"/>
    <cellStyle name="Normal 3" xfId="5"/>
    <cellStyle name="Normal 4" xfId="2"/>
    <cellStyle name="Porcentaje" xfId="1" builtinId="5"/>
    <cellStyle name="Porcentaje 2" xfId="4"/>
    <cellStyle name="Porcentaje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328</xdr:colOff>
          <xdr:row>58</xdr:row>
          <xdr:rowOff>165976</xdr:rowOff>
        </xdr:from>
        <xdr:to>
          <xdr:col>1</xdr:col>
          <xdr:colOff>200353</xdr:colOff>
          <xdr:row>59</xdr:row>
          <xdr:rowOff>179880</xdr:rowOff>
        </xdr:to>
        <xdr:sp macro="" textlink="">
          <xdr:nvSpPr>
            <xdr:cNvPr id="36865" name="Control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15218</xdr:colOff>
          <xdr:row>58</xdr:row>
          <xdr:rowOff>165976</xdr:rowOff>
        </xdr:from>
        <xdr:to>
          <xdr:col>2</xdr:col>
          <xdr:colOff>215243</xdr:colOff>
          <xdr:row>59</xdr:row>
          <xdr:rowOff>179880</xdr:rowOff>
        </xdr:to>
        <xdr:sp macro="" textlink="">
          <xdr:nvSpPr>
            <xdr:cNvPr id="36866" name="Control 2" hidden="1">
              <a:extLst>
                <a:ext uri="{63B3BB69-23CF-44E3-9099-C40C66FF867C}">
                  <a14:compatExt spid="_x0000_s368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19816</xdr:colOff>
          <xdr:row>58</xdr:row>
          <xdr:rowOff>165976</xdr:rowOff>
        </xdr:from>
        <xdr:to>
          <xdr:col>3</xdr:col>
          <xdr:colOff>219841</xdr:colOff>
          <xdr:row>59</xdr:row>
          <xdr:rowOff>179880</xdr:rowOff>
        </xdr:to>
        <xdr:sp macro="" textlink="">
          <xdr:nvSpPr>
            <xdr:cNvPr id="36867" name="Control 3" hidden="1">
              <a:extLst>
                <a:ext uri="{63B3BB69-23CF-44E3-9099-C40C66FF867C}">
                  <a14:compatExt spid="_x0000_s368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58</xdr:row>
          <xdr:rowOff>165976</xdr:rowOff>
        </xdr:from>
        <xdr:to>
          <xdr:col>4</xdr:col>
          <xdr:colOff>212725</xdr:colOff>
          <xdr:row>59</xdr:row>
          <xdr:rowOff>179880</xdr:rowOff>
        </xdr:to>
        <xdr:sp macro="" textlink="">
          <xdr:nvSpPr>
            <xdr:cNvPr id="36868" name="Control 4" hidden="1">
              <a:extLst>
                <a:ext uri="{63B3BB69-23CF-44E3-9099-C40C66FF867C}">
                  <a14:compatExt spid="_x0000_s368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328</xdr:colOff>
          <xdr:row>58</xdr:row>
          <xdr:rowOff>165976</xdr:rowOff>
        </xdr:from>
        <xdr:to>
          <xdr:col>1</xdr:col>
          <xdr:colOff>200353</xdr:colOff>
          <xdr:row>59</xdr:row>
          <xdr:rowOff>179880</xdr:rowOff>
        </xdr:to>
        <xdr:sp macro="" textlink="">
          <xdr:nvSpPr>
            <xdr:cNvPr id="36869" name="Control 5" hidden="1">
              <a:extLst>
                <a:ext uri="{63B3BB69-23CF-44E3-9099-C40C66FF867C}">
                  <a14:compatExt spid="_x0000_s368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15218</xdr:colOff>
          <xdr:row>58</xdr:row>
          <xdr:rowOff>165976</xdr:rowOff>
        </xdr:from>
        <xdr:to>
          <xdr:col>2</xdr:col>
          <xdr:colOff>215243</xdr:colOff>
          <xdr:row>59</xdr:row>
          <xdr:rowOff>179880</xdr:rowOff>
        </xdr:to>
        <xdr:sp macro="" textlink="">
          <xdr:nvSpPr>
            <xdr:cNvPr id="36870" name="Control 6" hidden="1">
              <a:extLst>
                <a:ext uri="{63B3BB69-23CF-44E3-9099-C40C66FF867C}">
                  <a14:compatExt spid="_x0000_s368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19816</xdr:colOff>
          <xdr:row>58</xdr:row>
          <xdr:rowOff>165976</xdr:rowOff>
        </xdr:from>
        <xdr:to>
          <xdr:col>3</xdr:col>
          <xdr:colOff>219841</xdr:colOff>
          <xdr:row>59</xdr:row>
          <xdr:rowOff>179880</xdr:rowOff>
        </xdr:to>
        <xdr:sp macro="" textlink="">
          <xdr:nvSpPr>
            <xdr:cNvPr id="36871" name="Control 7" hidden="1">
              <a:extLst>
                <a:ext uri="{63B3BB69-23CF-44E3-9099-C40C66FF867C}">
                  <a14:compatExt spid="_x0000_s368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58</xdr:row>
          <xdr:rowOff>165976</xdr:rowOff>
        </xdr:from>
        <xdr:to>
          <xdr:col>4</xdr:col>
          <xdr:colOff>212725</xdr:colOff>
          <xdr:row>59</xdr:row>
          <xdr:rowOff>179880</xdr:rowOff>
        </xdr:to>
        <xdr:sp macro="" textlink="">
          <xdr:nvSpPr>
            <xdr:cNvPr id="36872" name="Control 8" hidden="1">
              <a:extLst>
                <a:ext uri="{63B3BB69-23CF-44E3-9099-C40C66FF867C}">
                  <a14:compatExt spid="_x0000_s368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15218</xdr:colOff>
          <xdr:row>58</xdr:row>
          <xdr:rowOff>165976</xdr:rowOff>
        </xdr:from>
        <xdr:to>
          <xdr:col>2</xdr:col>
          <xdr:colOff>215243</xdr:colOff>
          <xdr:row>59</xdr:row>
          <xdr:rowOff>179880</xdr:rowOff>
        </xdr:to>
        <xdr:sp macro="" textlink="">
          <xdr:nvSpPr>
            <xdr:cNvPr id="36873" name="Control 9" hidden="1">
              <a:extLst>
                <a:ext uri="{63B3BB69-23CF-44E3-9099-C40C66FF867C}">
                  <a14:compatExt spid="_x0000_s368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19816</xdr:colOff>
          <xdr:row>58</xdr:row>
          <xdr:rowOff>165976</xdr:rowOff>
        </xdr:from>
        <xdr:to>
          <xdr:col>3</xdr:col>
          <xdr:colOff>219841</xdr:colOff>
          <xdr:row>59</xdr:row>
          <xdr:rowOff>179880</xdr:rowOff>
        </xdr:to>
        <xdr:sp macro="" textlink="">
          <xdr:nvSpPr>
            <xdr:cNvPr id="36874" name="Control 10" hidden="1">
              <a:extLst>
                <a:ext uri="{63B3BB69-23CF-44E3-9099-C40C66FF867C}">
                  <a14:compatExt spid="_x0000_s368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58</xdr:row>
          <xdr:rowOff>165976</xdr:rowOff>
        </xdr:from>
        <xdr:to>
          <xdr:col>4</xdr:col>
          <xdr:colOff>212725</xdr:colOff>
          <xdr:row>59</xdr:row>
          <xdr:rowOff>179880</xdr:rowOff>
        </xdr:to>
        <xdr:sp macro="" textlink="">
          <xdr:nvSpPr>
            <xdr:cNvPr id="36875" name="Control 11" hidden="1">
              <a:extLst>
                <a:ext uri="{63B3BB69-23CF-44E3-9099-C40C66FF867C}">
                  <a14:compatExt spid="_x0000_s368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19816</xdr:colOff>
          <xdr:row>58</xdr:row>
          <xdr:rowOff>165976</xdr:rowOff>
        </xdr:from>
        <xdr:to>
          <xdr:col>3</xdr:col>
          <xdr:colOff>219841</xdr:colOff>
          <xdr:row>59</xdr:row>
          <xdr:rowOff>179880</xdr:rowOff>
        </xdr:to>
        <xdr:sp macro="" textlink="">
          <xdr:nvSpPr>
            <xdr:cNvPr id="36876" name="Control 12" hidden="1">
              <a:extLst>
                <a:ext uri="{63B3BB69-23CF-44E3-9099-C40C66FF867C}">
                  <a14:compatExt spid="_x0000_s368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58</xdr:row>
          <xdr:rowOff>165976</xdr:rowOff>
        </xdr:from>
        <xdr:to>
          <xdr:col>4</xdr:col>
          <xdr:colOff>212725</xdr:colOff>
          <xdr:row>59</xdr:row>
          <xdr:rowOff>179880</xdr:rowOff>
        </xdr:to>
        <xdr:sp macro="" textlink="">
          <xdr:nvSpPr>
            <xdr:cNvPr id="36877" name="Control 13" hidden="1">
              <a:extLst>
                <a:ext uri="{63B3BB69-23CF-44E3-9099-C40C66FF867C}">
                  <a14:compatExt spid="_x0000_s368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15218</xdr:colOff>
          <xdr:row>58</xdr:row>
          <xdr:rowOff>165976</xdr:rowOff>
        </xdr:from>
        <xdr:to>
          <xdr:col>2</xdr:col>
          <xdr:colOff>215243</xdr:colOff>
          <xdr:row>59</xdr:row>
          <xdr:rowOff>179880</xdr:rowOff>
        </xdr:to>
        <xdr:sp macro="" textlink="">
          <xdr:nvSpPr>
            <xdr:cNvPr id="36878" name="Control 14" hidden="1">
              <a:extLst>
                <a:ext uri="{63B3BB69-23CF-44E3-9099-C40C66FF867C}">
                  <a14:compatExt spid="_x0000_s368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58</xdr:row>
          <xdr:rowOff>165976</xdr:rowOff>
        </xdr:from>
        <xdr:to>
          <xdr:col>4</xdr:col>
          <xdr:colOff>212725</xdr:colOff>
          <xdr:row>59</xdr:row>
          <xdr:rowOff>179880</xdr:rowOff>
        </xdr:to>
        <xdr:sp macro="" textlink="">
          <xdr:nvSpPr>
            <xdr:cNvPr id="36879" name="Control 15" hidden="1">
              <a:extLst>
                <a:ext uri="{63B3BB69-23CF-44E3-9099-C40C66FF867C}">
                  <a14:compatExt spid="_x0000_s368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19816</xdr:colOff>
          <xdr:row>58</xdr:row>
          <xdr:rowOff>165976</xdr:rowOff>
        </xdr:from>
        <xdr:to>
          <xdr:col>3</xdr:col>
          <xdr:colOff>219841</xdr:colOff>
          <xdr:row>59</xdr:row>
          <xdr:rowOff>179880</xdr:rowOff>
        </xdr:to>
        <xdr:sp macro="" textlink="">
          <xdr:nvSpPr>
            <xdr:cNvPr id="36880" name="Control 16" hidden="1">
              <a:extLst>
                <a:ext uri="{63B3BB69-23CF-44E3-9099-C40C66FF867C}">
                  <a14:compatExt spid="_x0000_s368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58</xdr:row>
          <xdr:rowOff>165976</xdr:rowOff>
        </xdr:from>
        <xdr:to>
          <xdr:col>4</xdr:col>
          <xdr:colOff>212725</xdr:colOff>
          <xdr:row>59</xdr:row>
          <xdr:rowOff>179880</xdr:rowOff>
        </xdr:to>
        <xdr:sp macro="" textlink="">
          <xdr:nvSpPr>
            <xdr:cNvPr id="36881" name="Control 17" hidden="1">
              <a:extLst>
                <a:ext uri="{63B3BB69-23CF-44E3-9099-C40C66FF867C}">
                  <a14:compatExt spid="_x0000_s368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328</xdr:colOff>
          <xdr:row>58</xdr:row>
          <xdr:rowOff>165976</xdr:rowOff>
        </xdr:from>
        <xdr:to>
          <xdr:col>1</xdr:col>
          <xdr:colOff>200353</xdr:colOff>
          <xdr:row>59</xdr:row>
          <xdr:rowOff>179880</xdr:rowOff>
        </xdr:to>
        <xdr:sp macro="" textlink="">
          <xdr:nvSpPr>
            <xdr:cNvPr id="36882" name="Control 18" hidden="1">
              <a:extLst>
                <a:ext uri="{63B3BB69-23CF-44E3-9099-C40C66FF867C}">
                  <a14:compatExt spid="_x0000_s368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15218</xdr:colOff>
          <xdr:row>58</xdr:row>
          <xdr:rowOff>165976</xdr:rowOff>
        </xdr:from>
        <xdr:to>
          <xdr:col>2</xdr:col>
          <xdr:colOff>215243</xdr:colOff>
          <xdr:row>59</xdr:row>
          <xdr:rowOff>179880</xdr:rowOff>
        </xdr:to>
        <xdr:sp macro="" textlink="">
          <xdr:nvSpPr>
            <xdr:cNvPr id="36883" name="Control 19" hidden="1">
              <a:extLst>
                <a:ext uri="{63B3BB69-23CF-44E3-9099-C40C66FF867C}">
                  <a14:compatExt spid="_x0000_s368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19816</xdr:colOff>
          <xdr:row>58</xdr:row>
          <xdr:rowOff>165976</xdr:rowOff>
        </xdr:from>
        <xdr:to>
          <xdr:col>3</xdr:col>
          <xdr:colOff>219841</xdr:colOff>
          <xdr:row>59</xdr:row>
          <xdr:rowOff>179880</xdr:rowOff>
        </xdr:to>
        <xdr:sp macro="" textlink="">
          <xdr:nvSpPr>
            <xdr:cNvPr id="36884" name="Control 20" hidden="1">
              <a:extLst>
                <a:ext uri="{63B3BB69-23CF-44E3-9099-C40C66FF867C}">
                  <a14:compatExt spid="_x0000_s368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58</xdr:row>
          <xdr:rowOff>165976</xdr:rowOff>
        </xdr:from>
        <xdr:to>
          <xdr:col>4</xdr:col>
          <xdr:colOff>212725</xdr:colOff>
          <xdr:row>59</xdr:row>
          <xdr:rowOff>179880</xdr:rowOff>
        </xdr:to>
        <xdr:sp macro="" textlink="">
          <xdr:nvSpPr>
            <xdr:cNvPr id="36885" name="Control 21" hidden="1">
              <a:extLst>
                <a:ext uri="{63B3BB69-23CF-44E3-9099-C40C66FF867C}">
                  <a14:compatExt spid="_x0000_s368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328</xdr:colOff>
          <xdr:row>58</xdr:row>
          <xdr:rowOff>165976</xdr:rowOff>
        </xdr:from>
        <xdr:to>
          <xdr:col>1</xdr:col>
          <xdr:colOff>200353</xdr:colOff>
          <xdr:row>59</xdr:row>
          <xdr:rowOff>179880</xdr:rowOff>
        </xdr:to>
        <xdr:sp macro="" textlink="">
          <xdr:nvSpPr>
            <xdr:cNvPr id="36886" name="Control 22" hidden="1">
              <a:extLst>
                <a:ext uri="{63B3BB69-23CF-44E3-9099-C40C66FF867C}">
                  <a14:compatExt spid="_x0000_s368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15218</xdr:colOff>
          <xdr:row>58</xdr:row>
          <xdr:rowOff>165976</xdr:rowOff>
        </xdr:from>
        <xdr:to>
          <xdr:col>2</xdr:col>
          <xdr:colOff>215243</xdr:colOff>
          <xdr:row>59</xdr:row>
          <xdr:rowOff>179880</xdr:rowOff>
        </xdr:to>
        <xdr:sp macro="" textlink="">
          <xdr:nvSpPr>
            <xdr:cNvPr id="36887" name="Control 23" hidden="1">
              <a:extLst>
                <a:ext uri="{63B3BB69-23CF-44E3-9099-C40C66FF867C}">
                  <a14:compatExt spid="_x0000_s368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19816</xdr:colOff>
          <xdr:row>58</xdr:row>
          <xdr:rowOff>165976</xdr:rowOff>
        </xdr:from>
        <xdr:to>
          <xdr:col>3</xdr:col>
          <xdr:colOff>219841</xdr:colOff>
          <xdr:row>59</xdr:row>
          <xdr:rowOff>179880</xdr:rowOff>
        </xdr:to>
        <xdr:sp macro="" textlink="">
          <xdr:nvSpPr>
            <xdr:cNvPr id="36888" name="Control 24" hidden="1">
              <a:extLst>
                <a:ext uri="{63B3BB69-23CF-44E3-9099-C40C66FF867C}">
                  <a14:compatExt spid="_x0000_s368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58</xdr:row>
          <xdr:rowOff>165976</xdr:rowOff>
        </xdr:from>
        <xdr:to>
          <xdr:col>4</xdr:col>
          <xdr:colOff>212725</xdr:colOff>
          <xdr:row>59</xdr:row>
          <xdr:rowOff>179880</xdr:rowOff>
        </xdr:to>
        <xdr:sp macro="" textlink="">
          <xdr:nvSpPr>
            <xdr:cNvPr id="36889" name="Control 25" hidden="1">
              <a:extLst>
                <a:ext uri="{63B3BB69-23CF-44E3-9099-C40C66FF867C}">
                  <a14:compatExt spid="_x0000_s368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15218</xdr:colOff>
          <xdr:row>58</xdr:row>
          <xdr:rowOff>165976</xdr:rowOff>
        </xdr:from>
        <xdr:to>
          <xdr:col>2</xdr:col>
          <xdr:colOff>215243</xdr:colOff>
          <xdr:row>59</xdr:row>
          <xdr:rowOff>179880</xdr:rowOff>
        </xdr:to>
        <xdr:sp macro="" textlink="">
          <xdr:nvSpPr>
            <xdr:cNvPr id="36890" name="Control 26" hidden="1">
              <a:extLst>
                <a:ext uri="{63B3BB69-23CF-44E3-9099-C40C66FF867C}">
                  <a14:compatExt spid="_x0000_s368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15218</xdr:colOff>
          <xdr:row>58</xdr:row>
          <xdr:rowOff>165976</xdr:rowOff>
        </xdr:from>
        <xdr:to>
          <xdr:col>2</xdr:col>
          <xdr:colOff>215243</xdr:colOff>
          <xdr:row>59</xdr:row>
          <xdr:rowOff>179880</xdr:rowOff>
        </xdr:to>
        <xdr:sp macro="" textlink="">
          <xdr:nvSpPr>
            <xdr:cNvPr id="36891" name="Control 27" hidden="1">
              <a:extLst>
                <a:ext uri="{63B3BB69-23CF-44E3-9099-C40C66FF867C}">
                  <a14:compatExt spid="_x0000_s368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328</xdr:colOff>
          <xdr:row>58</xdr:row>
          <xdr:rowOff>165976</xdr:rowOff>
        </xdr:from>
        <xdr:to>
          <xdr:col>1</xdr:col>
          <xdr:colOff>200353</xdr:colOff>
          <xdr:row>59</xdr:row>
          <xdr:rowOff>179880</xdr:rowOff>
        </xdr:to>
        <xdr:sp macro="" textlink="">
          <xdr:nvSpPr>
            <xdr:cNvPr id="36892" name="Control 28" hidden="1">
              <a:extLst>
                <a:ext uri="{63B3BB69-23CF-44E3-9099-C40C66FF867C}">
                  <a14:compatExt spid="_x0000_s368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15218</xdr:colOff>
          <xdr:row>58</xdr:row>
          <xdr:rowOff>165976</xdr:rowOff>
        </xdr:from>
        <xdr:to>
          <xdr:col>2</xdr:col>
          <xdr:colOff>215243</xdr:colOff>
          <xdr:row>59</xdr:row>
          <xdr:rowOff>179880</xdr:rowOff>
        </xdr:to>
        <xdr:sp macro="" textlink="">
          <xdr:nvSpPr>
            <xdr:cNvPr id="36893" name="Control 29" hidden="1">
              <a:extLst>
                <a:ext uri="{63B3BB69-23CF-44E3-9099-C40C66FF867C}">
                  <a14:compatExt spid="_x0000_s368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19816</xdr:colOff>
          <xdr:row>58</xdr:row>
          <xdr:rowOff>165976</xdr:rowOff>
        </xdr:from>
        <xdr:to>
          <xdr:col>3</xdr:col>
          <xdr:colOff>219841</xdr:colOff>
          <xdr:row>59</xdr:row>
          <xdr:rowOff>179880</xdr:rowOff>
        </xdr:to>
        <xdr:sp macro="" textlink="">
          <xdr:nvSpPr>
            <xdr:cNvPr id="36894" name="Control 30" hidden="1">
              <a:extLst>
                <a:ext uri="{63B3BB69-23CF-44E3-9099-C40C66FF867C}">
                  <a14:compatExt spid="_x0000_s368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58</xdr:row>
          <xdr:rowOff>165976</xdr:rowOff>
        </xdr:from>
        <xdr:to>
          <xdr:col>4</xdr:col>
          <xdr:colOff>212725</xdr:colOff>
          <xdr:row>59</xdr:row>
          <xdr:rowOff>179880</xdr:rowOff>
        </xdr:to>
        <xdr:sp macro="" textlink="">
          <xdr:nvSpPr>
            <xdr:cNvPr id="36895" name="Control 31" hidden="1">
              <a:extLst>
                <a:ext uri="{63B3BB69-23CF-44E3-9099-C40C66FF867C}">
                  <a14:compatExt spid="_x0000_s368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328</xdr:colOff>
          <xdr:row>58</xdr:row>
          <xdr:rowOff>165976</xdr:rowOff>
        </xdr:from>
        <xdr:to>
          <xdr:col>1</xdr:col>
          <xdr:colOff>200353</xdr:colOff>
          <xdr:row>59</xdr:row>
          <xdr:rowOff>179880</xdr:rowOff>
        </xdr:to>
        <xdr:sp macro="" textlink="">
          <xdr:nvSpPr>
            <xdr:cNvPr id="36896" name="Control 32" hidden="1">
              <a:extLst>
                <a:ext uri="{63B3BB69-23CF-44E3-9099-C40C66FF867C}">
                  <a14:compatExt spid="_x0000_s368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15218</xdr:colOff>
          <xdr:row>58</xdr:row>
          <xdr:rowOff>165976</xdr:rowOff>
        </xdr:from>
        <xdr:to>
          <xdr:col>2</xdr:col>
          <xdr:colOff>215243</xdr:colOff>
          <xdr:row>59</xdr:row>
          <xdr:rowOff>179880</xdr:rowOff>
        </xdr:to>
        <xdr:sp macro="" textlink="">
          <xdr:nvSpPr>
            <xdr:cNvPr id="36897" name="Control 33" hidden="1">
              <a:extLst>
                <a:ext uri="{63B3BB69-23CF-44E3-9099-C40C66FF867C}">
                  <a14:compatExt spid="_x0000_s368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19816</xdr:colOff>
          <xdr:row>58</xdr:row>
          <xdr:rowOff>165976</xdr:rowOff>
        </xdr:from>
        <xdr:to>
          <xdr:col>3</xdr:col>
          <xdr:colOff>219841</xdr:colOff>
          <xdr:row>59</xdr:row>
          <xdr:rowOff>179880</xdr:rowOff>
        </xdr:to>
        <xdr:sp macro="" textlink="">
          <xdr:nvSpPr>
            <xdr:cNvPr id="36898" name="Control 34" hidden="1">
              <a:extLst>
                <a:ext uri="{63B3BB69-23CF-44E3-9099-C40C66FF867C}">
                  <a14:compatExt spid="_x0000_s368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12700</xdr:colOff>
          <xdr:row>58</xdr:row>
          <xdr:rowOff>165976</xdr:rowOff>
        </xdr:from>
        <xdr:to>
          <xdr:col>4</xdr:col>
          <xdr:colOff>212725</xdr:colOff>
          <xdr:row>59</xdr:row>
          <xdr:rowOff>179880</xdr:rowOff>
        </xdr:to>
        <xdr:sp macro="" textlink="">
          <xdr:nvSpPr>
            <xdr:cNvPr id="36899" name="Control 35" hidden="1">
              <a:extLst>
                <a:ext uri="{63B3BB69-23CF-44E3-9099-C40C66FF867C}">
                  <a14:compatExt spid="_x0000_s368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1.xml"/><Relationship Id="rId26" Type="http://schemas.openxmlformats.org/officeDocument/2006/relationships/control" Target="../activeX/activeX15.xml"/><Relationship Id="rId39" Type="http://schemas.openxmlformats.org/officeDocument/2006/relationships/image" Target="../media/image15.emf"/><Relationship Id="rId21" Type="http://schemas.openxmlformats.org/officeDocument/2006/relationships/image" Target="../media/image6.emf"/><Relationship Id="rId34" Type="http://schemas.openxmlformats.org/officeDocument/2006/relationships/control" Target="../activeX/activeX19.xml"/><Relationship Id="rId42" Type="http://schemas.openxmlformats.org/officeDocument/2006/relationships/control" Target="../activeX/activeX23.xml"/><Relationship Id="rId47" Type="http://schemas.openxmlformats.org/officeDocument/2006/relationships/image" Target="../media/image19.emf"/><Relationship Id="rId50" Type="http://schemas.openxmlformats.org/officeDocument/2006/relationships/control" Target="../activeX/activeX27.xml"/><Relationship Id="rId55" Type="http://schemas.openxmlformats.org/officeDocument/2006/relationships/image" Target="../media/image23.emf"/><Relationship Id="rId63" Type="http://schemas.openxmlformats.org/officeDocument/2006/relationships/control" Target="../activeX/activeX35.xml"/><Relationship Id="rId7" Type="http://schemas.openxmlformats.org/officeDocument/2006/relationships/control" Target="../activeX/activeX3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0.xml"/><Relationship Id="rId20" Type="http://schemas.openxmlformats.org/officeDocument/2006/relationships/control" Target="../activeX/activeX12.xml"/><Relationship Id="rId29" Type="http://schemas.openxmlformats.org/officeDocument/2006/relationships/image" Target="../media/image10.emf"/><Relationship Id="rId41" Type="http://schemas.openxmlformats.org/officeDocument/2006/relationships/image" Target="../media/image16.emf"/><Relationship Id="rId54" Type="http://schemas.openxmlformats.org/officeDocument/2006/relationships/control" Target="../activeX/activeX29.xml"/><Relationship Id="rId62" Type="http://schemas.openxmlformats.org/officeDocument/2006/relationships/control" Target="../activeX/activeX3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4.xml"/><Relationship Id="rId32" Type="http://schemas.openxmlformats.org/officeDocument/2006/relationships/control" Target="../activeX/activeX18.xml"/><Relationship Id="rId37" Type="http://schemas.openxmlformats.org/officeDocument/2006/relationships/image" Target="../media/image14.emf"/><Relationship Id="rId40" Type="http://schemas.openxmlformats.org/officeDocument/2006/relationships/control" Target="../activeX/activeX22.xml"/><Relationship Id="rId45" Type="http://schemas.openxmlformats.org/officeDocument/2006/relationships/image" Target="../media/image18.emf"/><Relationship Id="rId53" Type="http://schemas.openxmlformats.org/officeDocument/2006/relationships/image" Target="../media/image22.emf"/><Relationship Id="rId58" Type="http://schemas.openxmlformats.org/officeDocument/2006/relationships/control" Target="../activeX/activeX31.xml"/><Relationship Id="rId5" Type="http://schemas.openxmlformats.org/officeDocument/2006/relationships/image" Target="../media/image1.emf"/><Relationship Id="rId15" Type="http://schemas.openxmlformats.org/officeDocument/2006/relationships/image" Target="../media/image3.emf"/><Relationship Id="rId23" Type="http://schemas.openxmlformats.org/officeDocument/2006/relationships/image" Target="../media/image7.emf"/><Relationship Id="rId28" Type="http://schemas.openxmlformats.org/officeDocument/2006/relationships/control" Target="../activeX/activeX16.xml"/><Relationship Id="rId36" Type="http://schemas.openxmlformats.org/officeDocument/2006/relationships/control" Target="../activeX/activeX20.xml"/><Relationship Id="rId49" Type="http://schemas.openxmlformats.org/officeDocument/2006/relationships/image" Target="../media/image20.emf"/><Relationship Id="rId57" Type="http://schemas.openxmlformats.org/officeDocument/2006/relationships/image" Target="../media/image24.emf"/><Relationship Id="rId61" Type="http://schemas.openxmlformats.org/officeDocument/2006/relationships/control" Target="../activeX/activeX33.xml"/><Relationship Id="rId10" Type="http://schemas.openxmlformats.org/officeDocument/2006/relationships/image" Target="../media/image2.emf"/><Relationship Id="rId19" Type="http://schemas.openxmlformats.org/officeDocument/2006/relationships/image" Target="../media/image5.emf"/><Relationship Id="rId31" Type="http://schemas.openxmlformats.org/officeDocument/2006/relationships/image" Target="../media/image11.emf"/><Relationship Id="rId44" Type="http://schemas.openxmlformats.org/officeDocument/2006/relationships/control" Target="../activeX/activeX24.xml"/><Relationship Id="rId52" Type="http://schemas.openxmlformats.org/officeDocument/2006/relationships/control" Target="../activeX/activeX28.xml"/><Relationship Id="rId60" Type="http://schemas.openxmlformats.org/officeDocument/2006/relationships/control" Target="../activeX/activeX32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3.xml"/><Relationship Id="rId27" Type="http://schemas.openxmlformats.org/officeDocument/2006/relationships/image" Target="../media/image9.emf"/><Relationship Id="rId30" Type="http://schemas.openxmlformats.org/officeDocument/2006/relationships/control" Target="../activeX/activeX17.xml"/><Relationship Id="rId35" Type="http://schemas.openxmlformats.org/officeDocument/2006/relationships/image" Target="../media/image13.emf"/><Relationship Id="rId43" Type="http://schemas.openxmlformats.org/officeDocument/2006/relationships/image" Target="../media/image17.emf"/><Relationship Id="rId48" Type="http://schemas.openxmlformats.org/officeDocument/2006/relationships/control" Target="../activeX/activeX26.xml"/><Relationship Id="rId56" Type="http://schemas.openxmlformats.org/officeDocument/2006/relationships/control" Target="../activeX/activeX30.xml"/><Relationship Id="rId64" Type="http://schemas.openxmlformats.org/officeDocument/2006/relationships/comments" Target="../comments1.xml"/><Relationship Id="rId8" Type="http://schemas.openxmlformats.org/officeDocument/2006/relationships/control" Target="../activeX/activeX4.xml"/><Relationship Id="rId51" Type="http://schemas.openxmlformats.org/officeDocument/2006/relationships/image" Target="../media/image21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7.xml"/><Relationship Id="rId17" Type="http://schemas.openxmlformats.org/officeDocument/2006/relationships/image" Target="../media/image4.emf"/><Relationship Id="rId25" Type="http://schemas.openxmlformats.org/officeDocument/2006/relationships/image" Target="../media/image8.emf"/><Relationship Id="rId33" Type="http://schemas.openxmlformats.org/officeDocument/2006/relationships/image" Target="../media/image12.emf"/><Relationship Id="rId38" Type="http://schemas.openxmlformats.org/officeDocument/2006/relationships/control" Target="../activeX/activeX21.xml"/><Relationship Id="rId46" Type="http://schemas.openxmlformats.org/officeDocument/2006/relationships/control" Target="../activeX/activeX25.xml"/><Relationship Id="rId59" Type="http://schemas.openxmlformats.org/officeDocument/2006/relationships/image" Target="../media/image25.emf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>
    <tabColor rgb="FFFFFF00"/>
    <pageSetUpPr fitToPage="1"/>
  </sheetPr>
  <dimension ref="A1:K77"/>
  <sheetViews>
    <sheetView tabSelected="1" zoomScale="87" zoomScaleNormal="87" workbookViewId="0">
      <selection activeCell="A2" sqref="A2"/>
    </sheetView>
  </sheetViews>
  <sheetFormatPr baseColWidth="10" defaultRowHeight="15" x14ac:dyDescent="0.25"/>
  <cols>
    <col min="1" max="1" width="67" customWidth="1"/>
    <col min="2" max="2" width="18.140625" customWidth="1"/>
    <col min="3" max="3" width="38" customWidth="1"/>
    <col min="4" max="4" width="15.140625" customWidth="1"/>
    <col min="5" max="6" width="16.28515625" customWidth="1"/>
    <col min="7" max="7" width="14" bestFit="1" customWidth="1"/>
  </cols>
  <sheetData>
    <row r="1" spans="1:8" ht="21" x14ac:dyDescent="0.35">
      <c r="A1" s="7" t="s">
        <v>67</v>
      </c>
      <c r="B1" s="7"/>
    </row>
    <row r="2" spans="1:8" ht="21.75" thickBot="1" x14ac:dyDescent="0.4">
      <c r="B2" s="7"/>
    </row>
    <row r="3" spans="1:8" ht="15.75" thickBot="1" x14ac:dyDescent="0.3">
      <c r="A3" s="23" t="s">
        <v>28</v>
      </c>
      <c r="B3" s="45">
        <v>2712</v>
      </c>
      <c r="C3" s="23"/>
      <c r="F3" s="39"/>
    </row>
    <row r="4" spans="1:8" ht="15.75" thickBot="1" x14ac:dyDescent="0.3">
      <c r="A4" s="23" t="s">
        <v>29</v>
      </c>
      <c r="B4" s="45">
        <v>924</v>
      </c>
      <c r="C4" s="23"/>
    </row>
    <row r="5" spans="1:8" ht="15.75" thickBot="1" x14ac:dyDescent="0.3">
      <c r="A5" s="23" t="s">
        <v>30</v>
      </c>
      <c r="B5" s="24">
        <f>+B4/B3</f>
        <v>0.34070796460176989</v>
      </c>
      <c r="C5" s="23" t="s">
        <v>17</v>
      </c>
    </row>
    <row r="6" spans="1:8" ht="15.75" thickBot="1" x14ac:dyDescent="0.3">
      <c r="A6" s="60" t="s">
        <v>31</v>
      </c>
      <c r="B6" s="41">
        <f>+B3-B4</f>
        <v>1788</v>
      </c>
      <c r="C6" s="42" t="s">
        <v>18</v>
      </c>
      <c r="D6" s="114"/>
      <c r="F6" s="63"/>
    </row>
    <row r="7" spans="1:8" ht="16.5" thickBot="1" x14ac:dyDescent="0.3">
      <c r="A7" s="25" t="s">
        <v>12</v>
      </c>
      <c r="B7" s="91">
        <v>5946</v>
      </c>
      <c r="C7" s="23"/>
      <c r="D7" s="114"/>
      <c r="E7" s="35"/>
      <c r="F7" s="112"/>
      <c r="H7" s="12"/>
    </row>
    <row r="8" spans="1:8" ht="19.5" thickBot="1" x14ac:dyDescent="0.35">
      <c r="A8" s="25" t="s">
        <v>56</v>
      </c>
      <c r="B8" s="54">
        <v>0</v>
      </c>
      <c r="C8" s="23" t="s">
        <v>10</v>
      </c>
      <c r="D8" s="115"/>
      <c r="F8" s="12"/>
      <c r="G8" s="12"/>
      <c r="H8" s="12"/>
    </row>
    <row r="9" spans="1:8" ht="16.5" thickBot="1" x14ac:dyDescent="0.3">
      <c r="A9" s="25" t="s">
        <v>37</v>
      </c>
      <c r="B9" s="91">
        <v>49728</v>
      </c>
      <c r="C9" s="38"/>
      <c r="D9" s="77"/>
      <c r="F9" s="116"/>
      <c r="G9" s="35"/>
    </row>
    <row r="10" spans="1:8" x14ac:dyDescent="0.25">
      <c r="B10" s="66"/>
      <c r="C10" s="87" t="s">
        <v>11</v>
      </c>
      <c r="D10" s="77"/>
    </row>
    <row r="11" spans="1:8" ht="21" x14ac:dyDescent="0.35">
      <c r="A11" s="53" t="s">
        <v>23</v>
      </c>
      <c r="B11" s="65">
        <f>+B3*B9/1000+B7</f>
        <v>140808.33600000001</v>
      </c>
      <c r="C11" s="37">
        <f>SUM(C12:C14)</f>
        <v>140808.33600000001</v>
      </c>
      <c r="D11" s="78"/>
      <c r="E11" s="5"/>
      <c r="F11" s="39"/>
    </row>
    <row r="12" spans="1:8" x14ac:dyDescent="0.25">
      <c r="A12" s="1" t="s">
        <v>9</v>
      </c>
      <c r="B12" s="61">
        <v>7.0000000000000007E-2</v>
      </c>
      <c r="C12" s="33">
        <f>+B12*B11</f>
        <v>9856.583520000002</v>
      </c>
      <c r="D12" s="5"/>
      <c r="E12" s="40"/>
    </row>
    <row r="13" spans="1:8" x14ac:dyDescent="0.25">
      <c r="A13" s="1" t="s">
        <v>0</v>
      </c>
      <c r="B13" s="61">
        <v>7.0000000000000007E-2</v>
      </c>
      <c r="C13" s="33">
        <f>+B13*B11</f>
        <v>9856.583520000002</v>
      </c>
      <c r="D13" s="5"/>
      <c r="E13" s="5"/>
      <c r="F13" s="39"/>
    </row>
    <row r="14" spans="1:8" x14ac:dyDescent="0.25">
      <c r="A14" s="1" t="s">
        <v>16</v>
      </c>
      <c r="B14" s="61">
        <f>1-B12-B13</f>
        <v>0.85999999999999988</v>
      </c>
      <c r="C14" s="33">
        <f>+B14*B11</f>
        <v>121095.16896</v>
      </c>
      <c r="D14" s="5"/>
      <c r="E14" s="5"/>
      <c r="G14" s="2"/>
    </row>
    <row r="15" spans="1:8" x14ac:dyDescent="0.25">
      <c r="A15" s="1" t="s">
        <v>20</v>
      </c>
      <c r="B15" s="36"/>
      <c r="C15" s="34">
        <f>SUM(C12:C14)</f>
        <v>140808.33600000001</v>
      </c>
      <c r="D15" s="5"/>
      <c r="E15" s="5"/>
    </row>
    <row r="16" spans="1:8" x14ac:dyDescent="0.25">
      <c r="A16" s="4"/>
      <c r="B16" s="46"/>
      <c r="C16" s="47"/>
      <c r="D16" s="5"/>
      <c r="E16" s="5"/>
      <c r="F16" s="39"/>
      <c r="G16" s="39"/>
    </row>
    <row r="17" spans="1:8" ht="18.75" x14ac:dyDescent="0.3">
      <c r="A17" s="53" t="s">
        <v>61</v>
      </c>
      <c r="B17" s="48">
        <f>+B11*C17</f>
        <v>98565.835200000001</v>
      </c>
      <c r="C17" s="98">
        <v>0.7</v>
      </c>
      <c r="D17" s="86"/>
      <c r="E17" s="40"/>
    </row>
    <row r="18" spans="1:8" x14ac:dyDescent="0.25">
      <c r="A18" s="1" t="s">
        <v>1</v>
      </c>
      <c r="B18" s="43">
        <f>+C18</f>
        <v>6899.6084640000008</v>
      </c>
      <c r="C18" s="33">
        <f>+B17*B12</f>
        <v>6899.6084640000008</v>
      </c>
      <c r="D18" s="40"/>
      <c r="E18" s="5"/>
      <c r="G18" s="39"/>
    </row>
    <row r="19" spans="1:8" x14ac:dyDescent="0.25">
      <c r="A19" s="1" t="s">
        <v>2</v>
      </c>
      <c r="B19" s="43">
        <f>+C19</f>
        <v>6899.6084640000008</v>
      </c>
      <c r="C19" s="33">
        <f>+B17*B13</f>
        <v>6899.6084640000008</v>
      </c>
      <c r="D19" s="5"/>
      <c r="E19" s="5"/>
    </row>
    <row r="20" spans="1:8" x14ac:dyDescent="0.25">
      <c r="A20" s="1" t="s">
        <v>3</v>
      </c>
      <c r="B20" s="43">
        <f>+C20</f>
        <v>84766.618271999992</v>
      </c>
      <c r="C20" s="33">
        <f>+B17-C18-C19</f>
        <v>84766.618271999992</v>
      </c>
      <c r="D20" s="5"/>
      <c r="E20" s="85"/>
      <c r="G20" s="2"/>
    </row>
    <row r="21" spans="1:8" x14ac:dyDescent="0.25">
      <c r="A21" s="1" t="s">
        <v>20</v>
      </c>
      <c r="B21" s="44">
        <f>SUM(B18:B20)</f>
        <v>98565.835200000001</v>
      </c>
      <c r="C21" s="34">
        <f>SUM(C18:C20)</f>
        <v>98565.835200000001</v>
      </c>
      <c r="D21" s="5"/>
      <c r="E21" s="5"/>
    </row>
    <row r="22" spans="1:8" x14ac:dyDescent="0.25">
      <c r="A22" s="4"/>
      <c r="B22" s="46"/>
      <c r="C22" s="62"/>
      <c r="D22" s="5"/>
      <c r="E22" s="5"/>
    </row>
    <row r="23" spans="1:8" x14ac:dyDescent="0.25">
      <c r="B23" s="10"/>
      <c r="C23" s="11"/>
      <c r="D23" s="5"/>
      <c r="E23" s="5"/>
      <c r="F23" s="39"/>
    </row>
    <row r="24" spans="1:8" x14ac:dyDescent="0.25">
      <c r="B24" s="10"/>
      <c r="C24" s="11"/>
      <c r="D24" s="5"/>
      <c r="E24" s="5"/>
    </row>
    <row r="25" spans="1:8" ht="18.75" x14ac:dyDescent="0.3">
      <c r="A25" s="53" t="s">
        <v>65</v>
      </c>
      <c r="B25" s="49">
        <f>+B11-B17</f>
        <v>42242.500800000009</v>
      </c>
      <c r="C25" s="15" t="s">
        <v>15</v>
      </c>
      <c r="D25" s="113">
        <f>100%-C17</f>
        <v>0.30000000000000004</v>
      </c>
      <c r="E25" s="5"/>
      <c r="F25" s="39"/>
    </row>
    <row r="26" spans="1:8" x14ac:dyDescent="0.25">
      <c r="A26" s="1" t="s">
        <v>1</v>
      </c>
      <c r="B26" s="117">
        <f>+B12</f>
        <v>7.0000000000000007E-2</v>
      </c>
      <c r="C26" s="33">
        <f>+B25*B26</f>
        <v>2956.9750560000007</v>
      </c>
      <c r="D26" s="111">
        <f>+C26+C27</f>
        <v>5913.9501120000014</v>
      </c>
      <c r="E26" s="5"/>
      <c r="F26" s="2"/>
      <c r="G26" s="2"/>
    </row>
    <row r="27" spans="1:8" x14ac:dyDescent="0.25">
      <c r="A27" s="1" t="s">
        <v>2</v>
      </c>
      <c r="B27" s="117">
        <f>+B13</f>
        <v>7.0000000000000007E-2</v>
      </c>
      <c r="C27" s="33">
        <f>+B25*B27</f>
        <v>2956.9750560000007</v>
      </c>
      <c r="D27" s="5"/>
      <c r="E27" s="5"/>
      <c r="F27" s="2"/>
    </row>
    <row r="28" spans="1:8" x14ac:dyDescent="0.25">
      <c r="A28" s="1" t="s">
        <v>3</v>
      </c>
      <c r="B28" s="117">
        <f>1-B26-B27</f>
        <v>0.85999999999999988</v>
      </c>
      <c r="C28" s="33">
        <f>+B25*B28</f>
        <v>36328.550688000003</v>
      </c>
      <c r="D28" s="67"/>
      <c r="E28" s="40"/>
      <c r="F28" s="39"/>
    </row>
    <row r="29" spans="1:8" ht="15.75" thickBot="1" x14ac:dyDescent="0.3">
      <c r="A29" s="3"/>
      <c r="B29" s="118" t="s">
        <v>4</v>
      </c>
      <c r="C29" s="34">
        <f>SUM(C26:C28)</f>
        <v>42242.500800000002</v>
      </c>
      <c r="D29" s="40"/>
      <c r="E29" s="5"/>
      <c r="H29" s="39"/>
    </row>
    <row r="30" spans="1:8" ht="22.5" customHeight="1" thickBot="1" x14ac:dyDescent="0.3">
      <c r="C30" s="27" t="s">
        <v>14</v>
      </c>
      <c r="D30" s="31" t="s">
        <v>4</v>
      </c>
      <c r="E30" s="29"/>
    </row>
    <row r="31" spans="1:8" ht="16.5" thickBot="1" x14ac:dyDescent="0.3">
      <c r="B31" s="2"/>
      <c r="C31" s="28" t="s">
        <v>24</v>
      </c>
      <c r="D31" s="32">
        <f>+B11*0.03</f>
        <v>4224.2500799999998</v>
      </c>
      <c r="E31" s="30"/>
    </row>
    <row r="32" spans="1:8" x14ac:dyDescent="0.25">
      <c r="B32" s="5"/>
      <c r="C32" s="5"/>
      <c r="D32" s="5"/>
      <c r="E32" s="5"/>
    </row>
    <row r="33" spans="1:9" x14ac:dyDescent="0.25">
      <c r="D33" s="68"/>
      <c r="E33" s="69"/>
      <c r="F33" s="70"/>
    </row>
    <row r="34" spans="1:9" hidden="1" x14ac:dyDescent="0.25">
      <c r="A34" s="1" t="s">
        <v>21</v>
      </c>
      <c r="B34" s="16" t="e">
        <f>B41</f>
        <v>#REF!</v>
      </c>
      <c r="C34" s="14" t="s">
        <v>6</v>
      </c>
      <c r="D34" t="s">
        <v>13</v>
      </c>
    </row>
    <row r="35" spans="1:9" hidden="1" x14ac:dyDescent="0.25">
      <c r="A35" s="1" t="s">
        <v>1</v>
      </c>
      <c r="B35" s="12"/>
      <c r="C35" s="9">
        <v>0</v>
      </c>
      <c r="D35" s="26" t="e">
        <f>+C35+C36</f>
        <v>#REF!</v>
      </c>
    </row>
    <row r="36" spans="1:9" hidden="1" x14ac:dyDescent="0.25">
      <c r="A36" s="1" t="s">
        <v>2</v>
      </c>
      <c r="B36" s="12"/>
      <c r="C36" s="9" t="e">
        <f>+B13*B34</f>
        <v>#REF!</v>
      </c>
    </row>
    <row r="37" spans="1:9" hidden="1" x14ac:dyDescent="0.25">
      <c r="A37" s="1" t="s">
        <v>3</v>
      </c>
      <c r="B37" s="12"/>
      <c r="C37" s="9" t="e">
        <f>+B34-C36-C35</f>
        <v>#REF!</v>
      </c>
    </row>
    <row r="38" spans="1:9" hidden="1" x14ac:dyDescent="0.25">
      <c r="B38" s="13" t="s">
        <v>4</v>
      </c>
      <c r="C38" s="17" t="e">
        <f>SUM(C35:C37)</f>
        <v>#REF!</v>
      </c>
    </row>
    <row r="39" spans="1:9" hidden="1" x14ac:dyDescent="0.25">
      <c r="A39" s="1" t="s">
        <v>8</v>
      </c>
      <c r="B39" s="6">
        <v>2569</v>
      </c>
      <c r="C39" s="5" t="s">
        <v>19</v>
      </c>
    </row>
    <row r="40" spans="1:9" hidden="1" x14ac:dyDescent="0.25">
      <c r="A40" s="1" t="s">
        <v>7</v>
      </c>
      <c r="B40" s="8" t="e">
        <f>+#REF!</f>
        <v>#REF!</v>
      </c>
      <c r="C40" s="5" t="s">
        <v>5</v>
      </c>
    </row>
    <row r="41" spans="1:9" hidden="1" x14ac:dyDescent="0.25">
      <c r="B41" s="18" t="e">
        <f>+B39*B40/1000</f>
        <v>#REF!</v>
      </c>
      <c r="C41" s="5"/>
    </row>
    <row r="43" spans="1:9" ht="15.75" hidden="1" thickBot="1" x14ac:dyDescent="0.3">
      <c r="A43" s="71" t="s">
        <v>39</v>
      </c>
      <c r="B43" s="71" t="s">
        <v>4</v>
      </c>
      <c r="C43" s="83" t="s">
        <v>40</v>
      </c>
      <c r="D43" s="72" t="s">
        <v>18</v>
      </c>
      <c r="E43" s="72" t="s">
        <v>38</v>
      </c>
    </row>
    <row r="44" spans="1:9" hidden="1" x14ac:dyDescent="0.25">
      <c r="A44" s="19" t="s">
        <v>41</v>
      </c>
      <c r="B44" s="50">
        <f>+C12</f>
        <v>9856.583520000002</v>
      </c>
      <c r="C44" s="104">
        <f>+B44-727</f>
        <v>9129.583520000002</v>
      </c>
      <c r="D44" s="79" t="s">
        <v>1</v>
      </c>
      <c r="E44" s="74">
        <f>+C44/C55</f>
        <v>5.5564600427181934E-2</v>
      </c>
      <c r="F44" s="2">
        <f>+B44-727</f>
        <v>9129.583520000002</v>
      </c>
    </row>
    <row r="45" spans="1:9" hidden="1" x14ac:dyDescent="0.25">
      <c r="A45" s="92" t="s">
        <v>62</v>
      </c>
      <c r="B45" s="93">
        <f>+C13</f>
        <v>9856.583520000002</v>
      </c>
      <c r="C45" s="105">
        <f>+B45</f>
        <v>9856.583520000002</v>
      </c>
      <c r="D45" s="79" t="s">
        <v>2</v>
      </c>
      <c r="E45" s="94"/>
    </row>
    <row r="46" spans="1:9" hidden="1" x14ac:dyDescent="0.25">
      <c r="A46" s="20" t="s">
        <v>33</v>
      </c>
      <c r="B46" s="51">
        <f>+C19</f>
        <v>6899.6084640000008</v>
      </c>
      <c r="C46" s="57">
        <f>+B46</f>
        <v>6899.6084640000008</v>
      </c>
      <c r="D46" s="80" t="s">
        <v>2</v>
      </c>
      <c r="E46" s="75">
        <f>+C46/C55</f>
        <v>4.1992494681308577E-2</v>
      </c>
      <c r="G46" s="2"/>
    </row>
    <row r="47" spans="1:9" hidden="1" x14ac:dyDescent="0.25">
      <c r="A47" s="20" t="s">
        <v>34</v>
      </c>
      <c r="B47" s="96">
        <f>+C27</f>
        <v>2956.9750560000007</v>
      </c>
      <c r="C47" s="57">
        <f>+B47</f>
        <v>2956.9750560000007</v>
      </c>
      <c r="D47" s="80" t="s">
        <v>2</v>
      </c>
      <c r="E47" s="75"/>
      <c r="H47">
        <f>4446-727-254</f>
        <v>3465</v>
      </c>
      <c r="I47">
        <f>3557-1334-203+287</f>
        <v>2307</v>
      </c>
    </row>
    <row r="48" spans="1:9" hidden="1" x14ac:dyDescent="0.25">
      <c r="A48" s="55" t="s">
        <v>27</v>
      </c>
      <c r="B48" s="51">
        <v>0</v>
      </c>
      <c r="C48" s="57">
        <v>287</v>
      </c>
      <c r="D48" s="81" t="s">
        <v>2</v>
      </c>
      <c r="E48" s="75"/>
      <c r="G48" s="2">
        <f>+B47+B51</f>
        <v>5913.9501120000014</v>
      </c>
    </row>
    <row r="49" spans="1:11" hidden="1" x14ac:dyDescent="0.25">
      <c r="A49" s="55" t="s">
        <v>25</v>
      </c>
      <c r="B49" s="51">
        <f>D31</f>
        <v>4224.2500799999998</v>
      </c>
      <c r="C49" s="57">
        <f>+B49</f>
        <v>4224.2500799999998</v>
      </c>
      <c r="D49" s="80" t="s">
        <v>22</v>
      </c>
      <c r="E49" s="75">
        <f>+C49/C55</f>
        <v>2.5709690621209331E-2</v>
      </c>
      <c r="F49" s="2"/>
      <c r="G49" s="2">
        <f>+B49+B52</f>
        <v>11123.858544000001</v>
      </c>
      <c r="K49">
        <f>36454+1334-457</f>
        <v>37331</v>
      </c>
    </row>
    <row r="50" spans="1:11" hidden="1" x14ac:dyDescent="0.25">
      <c r="A50" s="55" t="s">
        <v>63</v>
      </c>
      <c r="B50" s="51">
        <f>+C12-D12</f>
        <v>9856.583520000002</v>
      </c>
      <c r="C50" s="56"/>
      <c r="D50" s="80"/>
      <c r="E50" s="75"/>
      <c r="F50" s="2"/>
      <c r="G50" s="2"/>
    </row>
    <row r="51" spans="1:11" hidden="1" x14ac:dyDescent="0.25">
      <c r="A51" s="55" t="s">
        <v>35</v>
      </c>
      <c r="B51" s="96">
        <f>+C26</f>
        <v>2956.9750560000007</v>
      </c>
      <c r="C51" s="56">
        <f>+B51</f>
        <v>2956.9750560000007</v>
      </c>
      <c r="D51" s="80" t="s">
        <v>22</v>
      </c>
      <c r="E51" s="75"/>
      <c r="F51" s="39"/>
      <c r="G51" s="2"/>
    </row>
    <row r="52" spans="1:11" hidden="1" x14ac:dyDescent="0.25">
      <c r="A52" s="55" t="s">
        <v>36</v>
      </c>
      <c r="B52" s="51">
        <f>+C18</f>
        <v>6899.6084640000008</v>
      </c>
      <c r="C52" s="56">
        <f>+B52</f>
        <v>6899.6084640000008</v>
      </c>
      <c r="D52" s="80" t="s">
        <v>22</v>
      </c>
      <c r="E52" s="75"/>
      <c r="G52" s="2"/>
    </row>
    <row r="53" spans="1:11" hidden="1" x14ac:dyDescent="0.25">
      <c r="A53" s="58" t="s">
        <v>32</v>
      </c>
      <c r="B53" s="59">
        <f>+C28</f>
        <v>36328.550688000003</v>
      </c>
      <c r="C53" s="97">
        <f>+B53</f>
        <v>36328.550688000003</v>
      </c>
      <c r="D53" s="80" t="s">
        <v>22</v>
      </c>
      <c r="E53" s="75"/>
      <c r="H53" s="2"/>
    </row>
    <row r="54" spans="1:11" ht="15.75" hidden="1" thickBot="1" x14ac:dyDescent="0.3">
      <c r="A54" s="21" t="s">
        <v>26</v>
      </c>
      <c r="B54" s="52">
        <f>+C20</f>
        <v>84766.618271999992</v>
      </c>
      <c r="C54" s="22">
        <f>+B54</f>
        <v>84766.618271999992</v>
      </c>
      <c r="D54" s="95" t="s">
        <v>22</v>
      </c>
      <c r="E54" s="76"/>
    </row>
    <row r="55" spans="1:11" ht="21.75" hidden="1" thickBot="1" x14ac:dyDescent="0.4">
      <c r="B55" s="82">
        <f>SUM(B44:B54)</f>
        <v>174602.33663999999</v>
      </c>
      <c r="C55" s="64">
        <f>SUM(C44:C54)</f>
        <v>164305.75312000001</v>
      </c>
      <c r="E55" s="73">
        <f>SUM(E44:E54)</f>
        <v>0.12326678572969983</v>
      </c>
    </row>
    <row r="56" spans="1:11" hidden="1" x14ac:dyDescent="0.25">
      <c r="B56" s="2"/>
      <c r="C56" s="39">
        <f>+B11-C55</f>
        <v>-23497.417119999998</v>
      </c>
      <c r="D56" s="2"/>
    </row>
    <row r="57" spans="1:11" hidden="1" x14ac:dyDescent="0.25">
      <c r="B57" t="s">
        <v>42</v>
      </c>
    </row>
    <row r="58" spans="1:11" x14ac:dyDescent="0.25">
      <c r="B58" s="2"/>
    </row>
    <row r="59" spans="1:11" x14ac:dyDescent="0.25">
      <c r="A59" s="84" t="s">
        <v>43</v>
      </c>
    </row>
    <row r="60" spans="1:11" ht="24.75" customHeight="1" thickBot="1" x14ac:dyDescent="0.3">
      <c r="B60" s="39">
        <f>+B63-C26</f>
        <v>6899.6084640000008</v>
      </c>
    </row>
    <row r="61" spans="1:11" ht="15.75" thickBot="1" x14ac:dyDescent="0.3">
      <c r="B61" s="89">
        <f>+B12</f>
        <v>7.0000000000000007E-2</v>
      </c>
      <c r="C61" s="89">
        <f>+B13</f>
        <v>7.0000000000000007E-2</v>
      </c>
      <c r="D61" s="90">
        <f>100%-B61-C61</f>
        <v>0.85999999999999988</v>
      </c>
      <c r="E61" s="89">
        <f>SUM(B61:D61)</f>
        <v>0.99999999999999989</v>
      </c>
    </row>
    <row r="62" spans="1:11" ht="15.75" thickBot="1" x14ac:dyDescent="0.3">
      <c r="A62" s="102"/>
      <c r="B62" s="88" t="s">
        <v>58</v>
      </c>
      <c r="C62" s="88" t="s">
        <v>59</v>
      </c>
      <c r="D62" s="88" t="s">
        <v>60</v>
      </c>
      <c r="E62" s="88" t="s">
        <v>55</v>
      </c>
    </row>
    <row r="63" spans="1:11" ht="19.5" thickBot="1" x14ac:dyDescent="0.3">
      <c r="A63" s="102" t="s">
        <v>57</v>
      </c>
      <c r="B63" s="109">
        <f>+C12</f>
        <v>9856.583520000002</v>
      </c>
      <c r="C63" s="109">
        <f>+C13</f>
        <v>9856.583520000002</v>
      </c>
      <c r="D63" s="109">
        <f>+C14</f>
        <v>121095.16896</v>
      </c>
      <c r="E63" s="109">
        <f>SUM(B63:D63)</f>
        <v>140808.33600000001</v>
      </c>
      <c r="F63" s="39"/>
    </row>
    <row r="64" spans="1:11" x14ac:dyDescent="0.25">
      <c r="A64" s="106" t="s">
        <v>44</v>
      </c>
      <c r="B64" s="107">
        <v>0</v>
      </c>
      <c r="C64" s="107">
        <f>+C63-D31-C27</f>
        <v>2675.3583840000015</v>
      </c>
      <c r="D64" s="107">
        <f>+D63+D31-C65</f>
        <v>125319.41903999999</v>
      </c>
      <c r="E64" s="108">
        <f>SUM(B64:D64)</f>
        <v>127994.777424</v>
      </c>
      <c r="F64" s="39"/>
    </row>
    <row r="65" spans="1:7" x14ac:dyDescent="0.25">
      <c r="A65" s="20" t="s">
        <v>45</v>
      </c>
      <c r="B65" s="99">
        <v>0</v>
      </c>
      <c r="C65" s="99">
        <v>0</v>
      </c>
      <c r="D65" s="99">
        <v>0</v>
      </c>
      <c r="E65" s="100">
        <f>+E64+B65+C65+D65</f>
        <v>127994.777424</v>
      </c>
    </row>
    <row r="66" spans="1:7" x14ac:dyDescent="0.25">
      <c r="A66" s="20" t="s">
        <v>46</v>
      </c>
      <c r="B66" s="99">
        <v>0</v>
      </c>
      <c r="C66" s="99"/>
      <c r="D66" s="99">
        <f>+C26+C27</f>
        <v>5913.9501120000014</v>
      </c>
      <c r="E66" s="99">
        <f>+E65+B66+C66+D66</f>
        <v>133908.72753599999</v>
      </c>
    </row>
    <row r="67" spans="1:7" x14ac:dyDescent="0.25">
      <c r="A67" s="20" t="s">
        <v>47</v>
      </c>
      <c r="B67" s="99">
        <v>0</v>
      </c>
      <c r="C67" s="99">
        <f>+B63-B64-C26</f>
        <v>6899.6084640000008</v>
      </c>
      <c r="D67" s="99"/>
      <c r="E67" s="99">
        <f>+E66+B67+C67+D67</f>
        <v>140808.33599999998</v>
      </c>
    </row>
    <row r="68" spans="1:7" x14ac:dyDescent="0.25">
      <c r="A68" s="20" t="s">
        <v>48</v>
      </c>
      <c r="B68" s="99">
        <v>0</v>
      </c>
      <c r="C68" s="99">
        <f>+B64</f>
        <v>0</v>
      </c>
      <c r="D68" s="99"/>
      <c r="E68" s="99">
        <f>+E67+D68</f>
        <v>140808.33599999998</v>
      </c>
    </row>
    <row r="69" spans="1:7" ht="18.75" x14ac:dyDescent="0.3">
      <c r="A69" s="20" t="s">
        <v>49</v>
      </c>
      <c r="B69" s="99"/>
      <c r="C69" s="99"/>
      <c r="D69" s="99"/>
      <c r="E69" s="103">
        <f>+E68</f>
        <v>140808.33599999998</v>
      </c>
      <c r="F69" s="39">
        <f>+E69-E63</f>
        <v>0</v>
      </c>
    </row>
    <row r="70" spans="1:7" x14ac:dyDescent="0.25">
      <c r="A70" s="20" t="s">
        <v>50</v>
      </c>
      <c r="B70" s="99"/>
      <c r="C70" s="99"/>
      <c r="D70" s="99"/>
      <c r="E70" s="99">
        <f t="shared" ref="E70:E75" si="0">SUM(B70:D70)</f>
        <v>0</v>
      </c>
      <c r="F70" t="s">
        <v>64</v>
      </c>
    </row>
    <row r="71" spans="1:7" x14ac:dyDescent="0.25">
      <c r="A71" s="20" t="s">
        <v>51</v>
      </c>
      <c r="B71" s="99"/>
      <c r="C71" s="99"/>
      <c r="D71" s="99"/>
      <c r="E71" s="99">
        <f t="shared" si="0"/>
        <v>0</v>
      </c>
    </row>
    <row r="72" spans="1:7" x14ac:dyDescent="0.25">
      <c r="A72" s="20" t="s">
        <v>52</v>
      </c>
      <c r="B72" s="99"/>
      <c r="C72" s="99"/>
      <c r="D72" s="99"/>
      <c r="E72" s="99">
        <f t="shared" si="0"/>
        <v>0</v>
      </c>
    </row>
    <row r="73" spans="1:7" x14ac:dyDescent="0.25">
      <c r="A73" s="20" t="s">
        <v>53</v>
      </c>
      <c r="B73" s="99"/>
      <c r="C73" s="99"/>
      <c r="D73" s="99"/>
      <c r="E73" s="99">
        <f t="shared" si="0"/>
        <v>0</v>
      </c>
    </row>
    <row r="74" spans="1:7" ht="15.75" thickBot="1" x14ac:dyDescent="0.3">
      <c r="A74" s="21" t="s">
        <v>54</v>
      </c>
      <c r="B74" s="101"/>
      <c r="C74" s="101"/>
      <c r="D74" s="101"/>
      <c r="E74" s="99">
        <f t="shared" si="0"/>
        <v>0</v>
      </c>
    </row>
    <row r="75" spans="1:7" ht="18.75" x14ac:dyDescent="0.3">
      <c r="B75" s="119">
        <f>SUM(B64:B74)</f>
        <v>0</v>
      </c>
      <c r="C75" s="119">
        <f>SUM(C64:C74)</f>
        <v>9574.9668480000018</v>
      </c>
      <c r="D75" s="119">
        <f>SUM(D64:D74)</f>
        <v>131233.369152</v>
      </c>
      <c r="E75" s="120">
        <f t="shared" si="0"/>
        <v>140808.33600000001</v>
      </c>
      <c r="G75" s="2"/>
    </row>
    <row r="76" spans="1:7" x14ac:dyDescent="0.25">
      <c r="B76" s="110">
        <f>+B75/E69</f>
        <v>0</v>
      </c>
      <c r="C76" s="110">
        <f>+C75/E69</f>
        <v>6.8000000000000019E-2</v>
      </c>
      <c r="D76" s="110">
        <f>+D75/E69</f>
        <v>0.93200000000000016</v>
      </c>
      <c r="E76" s="3"/>
    </row>
    <row r="77" spans="1:7" x14ac:dyDescent="0.25">
      <c r="A77" t="s">
        <v>66</v>
      </c>
    </row>
  </sheetData>
  <pageMargins left="0.70866141732283472" right="0.70866141732283472" top="0.74803149606299213" bottom="0.74803149606299213" header="0.31496062992125984" footer="0.31496062992125984"/>
  <pageSetup scale="51" orientation="landscape" r:id="rId1"/>
  <drawing r:id="rId2"/>
  <legacyDrawing r:id="rId3"/>
  <controls>
    <mc:AlternateContent xmlns:mc="http://schemas.openxmlformats.org/markup-compatibility/2006">
      <mc:Choice Requires="x14">
        <control shapeId="36865" r:id="rId4" name="Control 1">
          <controlPr defaultSize="0" r:id="rId5">
            <anchor moveWithCells="1">
              <from>
                <xdr:col>1</xdr:col>
                <xdr:colOff>0</xdr:colOff>
                <xdr:row>58</xdr:row>
                <xdr:rowOff>161925</xdr:rowOff>
              </from>
              <to>
                <xdr:col>1</xdr:col>
                <xdr:colOff>200025</xdr:colOff>
                <xdr:row>59</xdr:row>
                <xdr:rowOff>180975</xdr:rowOff>
              </to>
            </anchor>
          </controlPr>
        </control>
      </mc:Choice>
      <mc:Fallback>
        <control shapeId="36865" r:id="rId4" name="Control 1"/>
      </mc:Fallback>
    </mc:AlternateContent>
    <mc:AlternateContent xmlns:mc="http://schemas.openxmlformats.org/markup-compatibility/2006">
      <mc:Choice Requires="x14">
        <control shapeId="36866" r:id="rId6" name="Control 2">
          <controlPr defaultSize="0" r:id="rId5">
            <anchor moveWithCells="1">
              <from>
                <xdr:col>2</xdr:col>
                <xdr:colOff>19050</xdr:colOff>
                <xdr:row>58</xdr:row>
                <xdr:rowOff>161925</xdr:rowOff>
              </from>
              <to>
                <xdr:col>2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66" r:id="rId6" name="Control 2"/>
      </mc:Fallback>
    </mc:AlternateContent>
    <mc:AlternateContent xmlns:mc="http://schemas.openxmlformats.org/markup-compatibility/2006">
      <mc:Choice Requires="x14">
        <control shapeId="36867" r:id="rId7" name="Control 3">
          <controlPr defaultSize="0" r:id="rId5">
            <anchor moveWithCells="1">
              <from>
                <xdr:col>3</xdr:col>
                <xdr:colOff>19050</xdr:colOff>
                <xdr:row>58</xdr:row>
                <xdr:rowOff>161925</xdr:rowOff>
              </from>
              <to>
                <xdr:col>3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67" r:id="rId7" name="Control 3"/>
      </mc:Fallback>
    </mc:AlternateContent>
    <mc:AlternateContent xmlns:mc="http://schemas.openxmlformats.org/markup-compatibility/2006">
      <mc:Choice Requires="x14">
        <control shapeId="36868" r:id="rId8" name="Control 4">
          <controlPr defaultSize="0" r:id="rId5">
            <anchor moveWithCells="1">
              <from>
                <xdr:col>4</xdr:col>
                <xdr:colOff>9525</xdr:colOff>
                <xdr:row>58</xdr:row>
                <xdr:rowOff>161925</xdr:rowOff>
              </from>
              <to>
                <xdr:col>4</xdr:col>
                <xdr:colOff>209550</xdr:colOff>
                <xdr:row>59</xdr:row>
                <xdr:rowOff>180975</xdr:rowOff>
              </to>
            </anchor>
          </controlPr>
        </control>
      </mc:Choice>
      <mc:Fallback>
        <control shapeId="36868" r:id="rId8" name="Control 4"/>
      </mc:Fallback>
    </mc:AlternateContent>
    <mc:AlternateContent xmlns:mc="http://schemas.openxmlformats.org/markup-compatibility/2006">
      <mc:Choice Requires="x14">
        <control shapeId="36869" r:id="rId9" name="Control 5">
          <controlPr defaultSize="0" r:id="rId10">
            <anchor moveWithCells="1">
              <from>
                <xdr:col>1</xdr:col>
                <xdr:colOff>0</xdr:colOff>
                <xdr:row>58</xdr:row>
                <xdr:rowOff>161925</xdr:rowOff>
              </from>
              <to>
                <xdr:col>1</xdr:col>
                <xdr:colOff>200025</xdr:colOff>
                <xdr:row>59</xdr:row>
                <xdr:rowOff>180975</xdr:rowOff>
              </to>
            </anchor>
          </controlPr>
        </control>
      </mc:Choice>
      <mc:Fallback>
        <control shapeId="36869" r:id="rId9" name="Control 5"/>
      </mc:Fallback>
    </mc:AlternateContent>
    <mc:AlternateContent xmlns:mc="http://schemas.openxmlformats.org/markup-compatibility/2006">
      <mc:Choice Requires="x14">
        <control shapeId="36870" r:id="rId11" name="Control 6">
          <controlPr defaultSize="0" r:id="rId5">
            <anchor moveWithCells="1">
              <from>
                <xdr:col>2</xdr:col>
                <xdr:colOff>19050</xdr:colOff>
                <xdr:row>58</xdr:row>
                <xdr:rowOff>161925</xdr:rowOff>
              </from>
              <to>
                <xdr:col>2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70" r:id="rId11" name="Control 6"/>
      </mc:Fallback>
    </mc:AlternateContent>
    <mc:AlternateContent xmlns:mc="http://schemas.openxmlformats.org/markup-compatibility/2006">
      <mc:Choice Requires="x14">
        <control shapeId="36871" r:id="rId12" name="Control 7">
          <controlPr defaultSize="0" r:id="rId5">
            <anchor moveWithCells="1">
              <from>
                <xdr:col>3</xdr:col>
                <xdr:colOff>19050</xdr:colOff>
                <xdr:row>58</xdr:row>
                <xdr:rowOff>161925</xdr:rowOff>
              </from>
              <to>
                <xdr:col>3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71" r:id="rId12" name="Control 7"/>
      </mc:Fallback>
    </mc:AlternateContent>
    <mc:AlternateContent xmlns:mc="http://schemas.openxmlformats.org/markup-compatibility/2006">
      <mc:Choice Requires="x14">
        <control shapeId="36872" r:id="rId13" name="Control 8">
          <controlPr defaultSize="0" r:id="rId5">
            <anchor moveWithCells="1">
              <from>
                <xdr:col>4</xdr:col>
                <xdr:colOff>9525</xdr:colOff>
                <xdr:row>58</xdr:row>
                <xdr:rowOff>161925</xdr:rowOff>
              </from>
              <to>
                <xdr:col>4</xdr:col>
                <xdr:colOff>209550</xdr:colOff>
                <xdr:row>59</xdr:row>
                <xdr:rowOff>180975</xdr:rowOff>
              </to>
            </anchor>
          </controlPr>
        </control>
      </mc:Choice>
      <mc:Fallback>
        <control shapeId="36872" r:id="rId13" name="Control 8"/>
      </mc:Fallback>
    </mc:AlternateContent>
    <mc:AlternateContent xmlns:mc="http://schemas.openxmlformats.org/markup-compatibility/2006">
      <mc:Choice Requires="x14">
        <control shapeId="36873" r:id="rId14" name="Control 9">
          <controlPr defaultSize="0" r:id="rId15">
            <anchor moveWithCells="1">
              <from>
                <xdr:col>2</xdr:col>
                <xdr:colOff>19050</xdr:colOff>
                <xdr:row>58</xdr:row>
                <xdr:rowOff>161925</xdr:rowOff>
              </from>
              <to>
                <xdr:col>2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73" r:id="rId14" name="Control 9"/>
      </mc:Fallback>
    </mc:AlternateContent>
    <mc:AlternateContent xmlns:mc="http://schemas.openxmlformats.org/markup-compatibility/2006">
      <mc:Choice Requires="x14">
        <control shapeId="36874" r:id="rId16" name="Control 10">
          <controlPr defaultSize="0" r:id="rId17">
            <anchor moveWithCells="1">
              <from>
                <xdr:col>3</xdr:col>
                <xdr:colOff>19050</xdr:colOff>
                <xdr:row>58</xdr:row>
                <xdr:rowOff>161925</xdr:rowOff>
              </from>
              <to>
                <xdr:col>3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74" r:id="rId16" name="Control 10"/>
      </mc:Fallback>
    </mc:AlternateContent>
    <mc:AlternateContent xmlns:mc="http://schemas.openxmlformats.org/markup-compatibility/2006">
      <mc:Choice Requires="x14">
        <control shapeId="36875" r:id="rId18" name="Control 11">
          <controlPr defaultSize="0" r:id="rId19">
            <anchor moveWithCells="1">
              <from>
                <xdr:col>4</xdr:col>
                <xdr:colOff>9525</xdr:colOff>
                <xdr:row>58</xdr:row>
                <xdr:rowOff>161925</xdr:rowOff>
              </from>
              <to>
                <xdr:col>4</xdr:col>
                <xdr:colOff>209550</xdr:colOff>
                <xdr:row>59</xdr:row>
                <xdr:rowOff>180975</xdr:rowOff>
              </to>
            </anchor>
          </controlPr>
        </control>
      </mc:Choice>
      <mc:Fallback>
        <control shapeId="36875" r:id="rId18" name="Control 11"/>
      </mc:Fallback>
    </mc:AlternateContent>
    <mc:AlternateContent xmlns:mc="http://schemas.openxmlformats.org/markup-compatibility/2006">
      <mc:Choice Requires="x14">
        <control shapeId="36876" r:id="rId20" name="Control 12">
          <controlPr defaultSize="0" r:id="rId21">
            <anchor moveWithCells="1">
              <from>
                <xdr:col>3</xdr:col>
                <xdr:colOff>19050</xdr:colOff>
                <xdr:row>58</xdr:row>
                <xdr:rowOff>161925</xdr:rowOff>
              </from>
              <to>
                <xdr:col>3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76" r:id="rId20" name="Control 12"/>
      </mc:Fallback>
    </mc:AlternateContent>
    <mc:AlternateContent xmlns:mc="http://schemas.openxmlformats.org/markup-compatibility/2006">
      <mc:Choice Requires="x14">
        <control shapeId="36877" r:id="rId22" name="Control 13">
          <controlPr defaultSize="0" r:id="rId23">
            <anchor moveWithCells="1">
              <from>
                <xdr:col>4</xdr:col>
                <xdr:colOff>9525</xdr:colOff>
                <xdr:row>58</xdr:row>
                <xdr:rowOff>161925</xdr:rowOff>
              </from>
              <to>
                <xdr:col>4</xdr:col>
                <xdr:colOff>209550</xdr:colOff>
                <xdr:row>59</xdr:row>
                <xdr:rowOff>180975</xdr:rowOff>
              </to>
            </anchor>
          </controlPr>
        </control>
      </mc:Choice>
      <mc:Fallback>
        <control shapeId="36877" r:id="rId22" name="Control 13"/>
      </mc:Fallback>
    </mc:AlternateContent>
    <mc:AlternateContent xmlns:mc="http://schemas.openxmlformats.org/markup-compatibility/2006">
      <mc:Choice Requires="x14">
        <control shapeId="36878" r:id="rId24" name="Control 14">
          <controlPr defaultSize="0" r:id="rId25">
            <anchor moveWithCells="1">
              <from>
                <xdr:col>2</xdr:col>
                <xdr:colOff>19050</xdr:colOff>
                <xdr:row>58</xdr:row>
                <xdr:rowOff>161925</xdr:rowOff>
              </from>
              <to>
                <xdr:col>2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78" r:id="rId24" name="Control 14"/>
      </mc:Fallback>
    </mc:AlternateContent>
    <mc:AlternateContent xmlns:mc="http://schemas.openxmlformats.org/markup-compatibility/2006">
      <mc:Choice Requires="x14">
        <control shapeId="36879" r:id="rId26" name="Control 15">
          <controlPr defaultSize="0" r:id="rId27">
            <anchor moveWithCells="1">
              <from>
                <xdr:col>4</xdr:col>
                <xdr:colOff>9525</xdr:colOff>
                <xdr:row>58</xdr:row>
                <xdr:rowOff>161925</xdr:rowOff>
              </from>
              <to>
                <xdr:col>4</xdr:col>
                <xdr:colOff>209550</xdr:colOff>
                <xdr:row>59</xdr:row>
                <xdr:rowOff>180975</xdr:rowOff>
              </to>
            </anchor>
          </controlPr>
        </control>
      </mc:Choice>
      <mc:Fallback>
        <control shapeId="36879" r:id="rId26" name="Control 15"/>
      </mc:Fallback>
    </mc:AlternateContent>
    <mc:AlternateContent xmlns:mc="http://schemas.openxmlformats.org/markup-compatibility/2006">
      <mc:Choice Requires="x14">
        <control shapeId="36880" r:id="rId28" name="Control 16">
          <controlPr defaultSize="0" r:id="rId29">
            <anchor moveWithCells="1">
              <from>
                <xdr:col>3</xdr:col>
                <xdr:colOff>19050</xdr:colOff>
                <xdr:row>58</xdr:row>
                <xdr:rowOff>161925</xdr:rowOff>
              </from>
              <to>
                <xdr:col>3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80" r:id="rId28" name="Control 16"/>
      </mc:Fallback>
    </mc:AlternateContent>
    <mc:AlternateContent xmlns:mc="http://schemas.openxmlformats.org/markup-compatibility/2006">
      <mc:Choice Requires="x14">
        <control shapeId="36881" r:id="rId30" name="Control 17">
          <controlPr defaultSize="0" r:id="rId31">
            <anchor moveWithCells="1">
              <from>
                <xdr:col>4</xdr:col>
                <xdr:colOff>9525</xdr:colOff>
                <xdr:row>58</xdr:row>
                <xdr:rowOff>161925</xdr:rowOff>
              </from>
              <to>
                <xdr:col>4</xdr:col>
                <xdr:colOff>209550</xdr:colOff>
                <xdr:row>59</xdr:row>
                <xdr:rowOff>180975</xdr:rowOff>
              </to>
            </anchor>
          </controlPr>
        </control>
      </mc:Choice>
      <mc:Fallback>
        <control shapeId="36881" r:id="rId30" name="Control 17"/>
      </mc:Fallback>
    </mc:AlternateContent>
    <mc:AlternateContent xmlns:mc="http://schemas.openxmlformats.org/markup-compatibility/2006">
      <mc:Choice Requires="x14">
        <control shapeId="36882" r:id="rId32" name="Control 18">
          <controlPr defaultSize="0" r:id="rId33">
            <anchor moveWithCells="1">
              <from>
                <xdr:col>1</xdr:col>
                <xdr:colOff>0</xdr:colOff>
                <xdr:row>58</xdr:row>
                <xdr:rowOff>161925</xdr:rowOff>
              </from>
              <to>
                <xdr:col>1</xdr:col>
                <xdr:colOff>200025</xdr:colOff>
                <xdr:row>59</xdr:row>
                <xdr:rowOff>180975</xdr:rowOff>
              </to>
            </anchor>
          </controlPr>
        </control>
      </mc:Choice>
      <mc:Fallback>
        <control shapeId="36882" r:id="rId32" name="Control 18"/>
      </mc:Fallback>
    </mc:AlternateContent>
    <mc:AlternateContent xmlns:mc="http://schemas.openxmlformats.org/markup-compatibility/2006">
      <mc:Choice Requires="x14">
        <control shapeId="36883" r:id="rId34" name="Control 19">
          <controlPr defaultSize="0" r:id="rId35">
            <anchor moveWithCells="1">
              <from>
                <xdr:col>2</xdr:col>
                <xdr:colOff>19050</xdr:colOff>
                <xdr:row>58</xdr:row>
                <xdr:rowOff>161925</xdr:rowOff>
              </from>
              <to>
                <xdr:col>2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83" r:id="rId34" name="Control 19"/>
      </mc:Fallback>
    </mc:AlternateContent>
    <mc:AlternateContent xmlns:mc="http://schemas.openxmlformats.org/markup-compatibility/2006">
      <mc:Choice Requires="x14">
        <control shapeId="36884" r:id="rId36" name="Control 20">
          <controlPr defaultSize="0" r:id="rId37">
            <anchor moveWithCells="1">
              <from>
                <xdr:col>3</xdr:col>
                <xdr:colOff>19050</xdr:colOff>
                <xdr:row>58</xdr:row>
                <xdr:rowOff>161925</xdr:rowOff>
              </from>
              <to>
                <xdr:col>3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84" r:id="rId36" name="Control 20"/>
      </mc:Fallback>
    </mc:AlternateContent>
    <mc:AlternateContent xmlns:mc="http://schemas.openxmlformats.org/markup-compatibility/2006">
      <mc:Choice Requires="x14">
        <control shapeId="36885" r:id="rId38" name="Control 21">
          <controlPr defaultSize="0" r:id="rId39">
            <anchor moveWithCells="1">
              <from>
                <xdr:col>4</xdr:col>
                <xdr:colOff>9525</xdr:colOff>
                <xdr:row>58</xdr:row>
                <xdr:rowOff>161925</xdr:rowOff>
              </from>
              <to>
                <xdr:col>4</xdr:col>
                <xdr:colOff>209550</xdr:colOff>
                <xdr:row>59</xdr:row>
                <xdr:rowOff>180975</xdr:rowOff>
              </to>
            </anchor>
          </controlPr>
        </control>
      </mc:Choice>
      <mc:Fallback>
        <control shapeId="36885" r:id="rId38" name="Control 21"/>
      </mc:Fallback>
    </mc:AlternateContent>
    <mc:AlternateContent xmlns:mc="http://schemas.openxmlformats.org/markup-compatibility/2006">
      <mc:Choice Requires="x14">
        <control shapeId="36886" r:id="rId40" name="Control 22">
          <controlPr defaultSize="0" r:id="rId41">
            <anchor moveWithCells="1">
              <from>
                <xdr:col>1</xdr:col>
                <xdr:colOff>0</xdr:colOff>
                <xdr:row>58</xdr:row>
                <xdr:rowOff>161925</xdr:rowOff>
              </from>
              <to>
                <xdr:col>1</xdr:col>
                <xdr:colOff>200025</xdr:colOff>
                <xdr:row>59</xdr:row>
                <xdr:rowOff>180975</xdr:rowOff>
              </to>
            </anchor>
          </controlPr>
        </control>
      </mc:Choice>
      <mc:Fallback>
        <control shapeId="36886" r:id="rId40" name="Control 22"/>
      </mc:Fallback>
    </mc:AlternateContent>
    <mc:AlternateContent xmlns:mc="http://schemas.openxmlformats.org/markup-compatibility/2006">
      <mc:Choice Requires="x14">
        <control shapeId="36887" r:id="rId42" name="Control 23">
          <controlPr defaultSize="0" r:id="rId43">
            <anchor moveWithCells="1">
              <from>
                <xdr:col>2</xdr:col>
                <xdr:colOff>19050</xdr:colOff>
                <xdr:row>58</xdr:row>
                <xdr:rowOff>161925</xdr:rowOff>
              </from>
              <to>
                <xdr:col>2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87" r:id="rId42" name="Control 23"/>
      </mc:Fallback>
    </mc:AlternateContent>
    <mc:AlternateContent xmlns:mc="http://schemas.openxmlformats.org/markup-compatibility/2006">
      <mc:Choice Requires="x14">
        <control shapeId="36888" r:id="rId44" name="Control 24">
          <controlPr defaultSize="0" r:id="rId45">
            <anchor moveWithCells="1">
              <from>
                <xdr:col>3</xdr:col>
                <xdr:colOff>19050</xdr:colOff>
                <xdr:row>58</xdr:row>
                <xdr:rowOff>161925</xdr:rowOff>
              </from>
              <to>
                <xdr:col>3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88" r:id="rId44" name="Control 24"/>
      </mc:Fallback>
    </mc:AlternateContent>
    <mc:AlternateContent xmlns:mc="http://schemas.openxmlformats.org/markup-compatibility/2006">
      <mc:Choice Requires="x14">
        <control shapeId="36889" r:id="rId46" name="Control 25">
          <controlPr defaultSize="0" r:id="rId47">
            <anchor moveWithCells="1">
              <from>
                <xdr:col>4</xdr:col>
                <xdr:colOff>9525</xdr:colOff>
                <xdr:row>58</xdr:row>
                <xdr:rowOff>161925</xdr:rowOff>
              </from>
              <to>
                <xdr:col>4</xdr:col>
                <xdr:colOff>209550</xdr:colOff>
                <xdr:row>59</xdr:row>
                <xdr:rowOff>180975</xdr:rowOff>
              </to>
            </anchor>
          </controlPr>
        </control>
      </mc:Choice>
      <mc:Fallback>
        <control shapeId="36889" r:id="rId46" name="Control 25"/>
      </mc:Fallback>
    </mc:AlternateContent>
    <mc:AlternateContent xmlns:mc="http://schemas.openxmlformats.org/markup-compatibility/2006">
      <mc:Choice Requires="x14">
        <control shapeId="36890" r:id="rId48" name="Control 26">
          <controlPr defaultSize="0" r:id="rId49">
            <anchor moveWithCells="1">
              <from>
                <xdr:col>2</xdr:col>
                <xdr:colOff>19050</xdr:colOff>
                <xdr:row>58</xdr:row>
                <xdr:rowOff>161925</xdr:rowOff>
              </from>
              <to>
                <xdr:col>2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90" r:id="rId48" name="Control 26"/>
      </mc:Fallback>
    </mc:AlternateContent>
    <mc:AlternateContent xmlns:mc="http://schemas.openxmlformats.org/markup-compatibility/2006">
      <mc:Choice Requires="x14">
        <control shapeId="36891" r:id="rId50" name="Control 27">
          <controlPr defaultSize="0" r:id="rId51">
            <anchor moveWithCells="1">
              <from>
                <xdr:col>2</xdr:col>
                <xdr:colOff>19050</xdr:colOff>
                <xdr:row>58</xdr:row>
                <xdr:rowOff>161925</xdr:rowOff>
              </from>
              <to>
                <xdr:col>2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91" r:id="rId50" name="Control 27"/>
      </mc:Fallback>
    </mc:AlternateContent>
    <mc:AlternateContent xmlns:mc="http://schemas.openxmlformats.org/markup-compatibility/2006">
      <mc:Choice Requires="x14">
        <control shapeId="36892" r:id="rId52" name="Control 28">
          <controlPr defaultSize="0" r:id="rId53">
            <anchor moveWithCells="1">
              <from>
                <xdr:col>1</xdr:col>
                <xdr:colOff>0</xdr:colOff>
                <xdr:row>58</xdr:row>
                <xdr:rowOff>161925</xdr:rowOff>
              </from>
              <to>
                <xdr:col>1</xdr:col>
                <xdr:colOff>200025</xdr:colOff>
                <xdr:row>59</xdr:row>
                <xdr:rowOff>180975</xdr:rowOff>
              </to>
            </anchor>
          </controlPr>
        </control>
      </mc:Choice>
      <mc:Fallback>
        <control shapeId="36892" r:id="rId52" name="Control 28"/>
      </mc:Fallback>
    </mc:AlternateContent>
    <mc:AlternateContent xmlns:mc="http://schemas.openxmlformats.org/markup-compatibility/2006">
      <mc:Choice Requires="x14">
        <control shapeId="36893" r:id="rId54" name="Control 29">
          <controlPr defaultSize="0" r:id="rId55">
            <anchor moveWithCells="1">
              <from>
                <xdr:col>2</xdr:col>
                <xdr:colOff>19050</xdr:colOff>
                <xdr:row>58</xdr:row>
                <xdr:rowOff>161925</xdr:rowOff>
              </from>
              <to>
                <xdr:col>2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93" r:id="rId54" name="Control 29"/>
      </mc:Fallback>
    </mc:AlternateContent>
    <mc:AlternateContent xmlns:mc="http://schemas.openxmlformats.org/markup-compatibility/2006">
      <mc:Choice Requires="x14">
        <control shapeId="36894" r:id="rId56" name="Control 30">
          <controlPr defaultSize="0" r:id="rId57">
            <anchor moveWithCells="1">
              <from>
                <xdr:col>3</xdr:col>
                <xdr:colOff>19050</xdr:colOff>
                <xdr:row>58</xdr:row>
                <xdr:rowOff>161925</xdr:rowOff>
              </from>
              <to>
                <xdr:col>3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94" r:id="rId56" name="Control 30"/>
      </mc:Fallback>
    </mc:AlternateContent>
    <mc:AlternateContent xmlns:mc="http://schemas.openxmlformats.org/markup-compatibility/2006">
      <mc:Choice Requires="x14">
        <control shapeId="36895" r:id="rId58" name="Control 31">
          <controlPr defaultSize="0" r:id="rId59">
            <anchor moveWithCells="1">
              <from>
                <xdr:col>4</xdr:col>
                <xdr:colOff>9525</xdr:colOff>
                <xdr:row>58</xdr:row>
                <xdr:rowOff>161925</xdr:rowOff>
              </from>
              <to>
                <xdr:col>4</xdr:col>
                <xdr:colOff>209550</xdr:colOff>
                <xdr:row>59</xdr:row>
                <xdr:rowOff>180975</xdr:rowOff>
              </to>
            </anchor>
          </controlPr>
        </control>
      </mc:Choice>
      <mc:Fallback>
        <control shapeId="36895" r:id="rId58" name="Control 31"/>
      </mc:Fallback>
    </mc:AlternateContent>
    <mc:AlternateContent xmlns:mc="http://schemas.openxmlformats.org/markup-compatibility/2006">
      <mc:Choice Requires="x14">
        <control shapeId="36896" r:id="rId60" name="Control 32">
          <controlPr defaultSize="0" r:id="rId5">
            <anchor moveWithCells="1">
              <from>
                <xdr:col>1</xdr:col>
                <xdr:colOff>0</xdr:colOff>
                <xdr:row>58</xdr:row>
                <xdr:rowOff>161925</xdr:rowOff>
              </from>
              <to>
                <xdr:col>1</xdr:col>
                <xdr:colOff>200025</xdr:colOff>
                <xdr:row>59</xdr:row>
                <xdr:rowOff>180975</xdr:rowOff>
              </to>
            </anchor>
          </controlPr>
        </control>
      </mc:Choice>
      <mc:Fallback>
        <control shapeId="36896" r:id="rId60" name="Control 32"/>
      </mc:Fallback>
    </mc:AlternateContent>
    <mc:AlternateContent xmlns:mc="http://schemas.openxmlformats.org/markup-compatibility/2006">
      <mc:Choice Requires="x14">
        <control shapeId="36897" r:id="rId61" name="Control 33">
          <controlPr defaultSize="0" r:id="rId5">
            <anchor moveWithCells="1">
              <from>
                <xdr:col>2</xdr:col>
                <xdr:colOff>19050</xdr:colOff>
                <xdr:row>58</xdr:row>
                <xdr:rowOff>161925</xdr:rowOff>
              </from>
              <to>
                <xdr:col>2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97" r:id="rId61" name="Control 33"/>
      </mc:Fallback>
    </mc:AlternateContent>
    <mc:AlternateContent xmlns:mc="http://schemas.openxmlformats.org/markup-compatibility/2006">
      <mc:Choice Requires="x14">
        <control shapeId="36898" r:id="rId62" name="Control 34">
          <controlPr defaultSize="0" r:id="rId5">
            <anchor moveWithCells="1">
              <from>
                <xdr:col>3</xdr:col>
                <xdr:colOff>19050</xdr:colOff>
                <xdr:row>58</xdr:row>
                <xdr:rowOff>161925</xdr:rowOff>
              </from>
              <to>
                <xdr:col>3</xdr:col>
                <xdr:colOff>219075</xdr:colOff>
                <xdr:row>59</xdr:row>
                <xdr:rowOff>180975</xdr:rowOff>
              </to>
            </anchor>
          </controlPr>
        </control>
      </mc:Choice>
      <mc:Fallback>
        <control shapeId="36898" r:id="rId62" name="Control 34"/>
      </mc:Fallback>
    </mc:AlternateContent>
    <mc:AlternateContent xmlns:mc="http://schemas.openxmlformats.org/markup-compatibility/2006">
      <mc:Choice Requires="x14">
        <control shapeId="36899" r:id="rId63" name="Control 35">
          <controlPr defaultSize="0" r:id="rId5">
            <anchor moveWithCells="1">
              <from>
                <xdr:col>4</xdr:col>
                <xdr:colOff>9525</xdr:colOff>
                <xdr:row>58</xdr:row>
                <xdr:rowOff>161925</xdr:rowOff>
              </from>
              <to>
                <xdr:col>4</xdr:col>
                <xdr:colOff>209550</xdr:colOff>
                <xdr:row>59</xdr:row>
                <xdr:rowOff>180975</xdr:rowOff>
              </to>
            </anchor>
          </controlPr>
        </control>
      </mc:Choice>
      <mc:Fallback>
        <control shapeId="36899" r:id="rId63" name="Control 35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&gt; 30%-BNUP (EP)</vt:lpstr>
    </vt:vector>
  </TitlesOfParts>
  <Company>Ministerio de Vivienda y Urbanismo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Trinidad Mendez Mewes</dc:creator>
  <cp:lastModifiedBy>Julio Rencoret Villablanca</cp:lastModifiedBy>
  <cp:lastPrinted>2019-10-01T17:49:48Z</cp:lastPrinted>
  <dcterms:created xsi:type="dcterms:W3CDTF">2013-11-20T14:13:28Z</dcterms:created>
  <dcterms:modified xsi:type="dcterms:W3CDTF">2019-10-10T19:01:36Z</dcterms:modified>
</cp:coreProperties>
</file>